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e.cristino\Desktop\"/>
    </mc:Choice>
  </mc:AlternateContent>
  <bookViews>
    <workbookView xWindow="0" yWindow="0" windowWidth="21570" windowHeight="8055" tabRatio="857"/>
  </bookViews>
  <sheets>
    <sheet name="Modello LA" sheetId="5" r:id="rId1"/>
    <sheet name="Allegato 3.a" sheetId="11" r:id="rId2"/>
    <sheet name="Allegato 3.b" sheetId="12" r:id="rId3"/>
  </sheets>
  <definedNames>
    <definedName name="_xlnm.Print_Area" localSheetId="1">'Allegato 3.a'!$A$1:$M$120</definedName>
    <definedName name="_xlnm.Print_Area" localSheetId="2">'Allegato 3.b'!$A$1:$I$50</definedName>
    <definedName name="_xlnm.Print_Area" localSheetId="0">'Modello LA'!$A$1:$R$120</definedName>
    <definedName name="_xlnm.Print_Titles" localSheetId="1">'Allegato 3.a'!$1:$8</definedName>
    <definedName name="_xlnm.Print_Titles" localSheetId="0">'Modello LA'!$1:$8</definedName>
  </definedNames>
  <calcPr calcId="162913"/>
</workbook>
</file>

<file path=xl/calcChain.xml><?xml version="1.0" encoding="utf-8"?>
<calcChain xmlns="http://schemas.openxmlformats.org/spreadsheetml/2006/main">
  <c r="E84" i="5" l="1"/>
  <c r="F84" i="5"/>
  <c r="G84" i="5"/>
  <c r="H84" i="5"/>
  <c r="I84" i="5"/>
  <c r="J84" i="5"/>
  <c r="K84" i="5"/>
  <c r="L84" i="5"/>
  <c r="M84" i="5"/>
  <c r="N84" i="5"/>
  <c r="O84" i="5"/>
  <c r="P84" i="5"/>
  <c r="Q84" i="5"/>
  <c r="G90" i="5" l="1"/>
  <c r="F76" i="5" l="1"/>
  <c r="F75" i="5" s="1"/>
  <c r="G76" i="5"/>
  <c r="G75" i="5" s="1"/>
  <c r="H76" i="5"/>
  <c r="H75" i="5" s="1"/>
  <c r="I76" i="5"/>
  <c r="I75" i="5" s="1"/>
  <c r="J76" i="5"/>
  <c r="J75" i="5" s="1"/>
  <c r="K76" i="5"/>
  <c r="K75" i="5" s="1"/>
  <c r="L76" i="5"/>
  <c r="L75" i="5" s="1"/>
  <c r="M76" i="5"/>
  <c r="M75" i="5" s="1"/>
  <c r="N76" i="5"/>
  <c r="N75" i="5" s="1"/>
  <c r="O76" i="5"/>
  <c r="O75" i="5" s="1"/>
  <c r="P76" i="5"/>
  <c r="P75" i="5" s="1"/>
  <c r="Q76" i="5"/>
  <c r="Q75" i="5" s="1"/>
  <c r="G106" i="11" l="1"/>
  <c r="H106" i="11"/>
  <c r="I106" i="11"/>
  <c r="J106" i="11"/>
  <c r="K106" i="11"/>
  <c r="L106" i="11"/>
  <c r="M106" i="11"/>
  <c r="F106" i="11"/>
  <c r="G102" i="11"/>
  <c r="G101" i="11" s="1"/>
  <c r="G118" i="11" s="1"/>
  <c r="H102" i="11"/>
  <c r="H101" i="11" s="1"/>
  <c r="H118" i="11" s="1"/>
  <c r="I102" i="11"/>
  <c r="I101" i="11" s="1"/>
  <c r="I118" i="11" s="1"/>
  <c r="J102" i="11"/>
  <c r="J101" i="11" s="1"/>
  <c r="J118" i="11" s="1"/>
  <c r="K102" i="11"/>
  <c r="K101" i="11" s="1"/>
  <c r="K118" i="11" s="1"/>
  <c r="I5" i="12" s="1"/>
  <c r="L102" i="11"/>
  <c r="L101" i="11" s="1"/>
  <c r="L118" i="11" s="1"/>
  <c r="M102" i="11"/>
  <c r="M101" i="11" s="1"/>
  <c r="M118" i="11" s="1"/>
  <c r="F102" i="11"/>
  <c r="F101" i="11"/>
  <c r="F118" i="11" s="1"/>
  <c r="G90" i="11"/>
  <c r="H90" i="11"/>
  <c r="I90" i="11"/>
  <c r="J90" i="11"/>
  <c r="K90" i="11"/>
  <c r="L90" i="11"/>
  <c r="M90" i="11"/>
  <c r="F90" i="11"/>
  <c r="G84" i="11"/>
  <c r="H84" i="11"/>
  <c r="I84" i="11"/>
  <c r="J84" i="11"/>
  <c r="K84" i="11"/>
  <c r="L84" i="11"/>
  <c r="M84" i="11"/>
  <c r="F84" i="11"/>
  <c r="M75" i="11"/>
  <c r="G76" i="11"/>
  <c r="G75" i="11" s="1"/>
  <c r="H76" i="11"/>
  <c r="H75" i="11" s="1"/>
  <c r="I76" i="11"/>
  <c r="I75" i="11" s="1"/>
  <c r="J76" i="11"/>
  <c r="J75" i="11" s="1"/>
  <c r="K76" i="11"/>
  <c r="K75" i="11" s="1"/>
  <c r="L76" i="11"/>
  <c r="L75" i="11" s="1"/>
  <c r="M76" i="11"/>
  <c r="F76" i="11"/>
  <c r="F75" i="11" s="1"/>
  <c r="G68" i="11"/>
  <c r="H68" i="11"/>
  <c r="I68" i="11"/>
  <c r="J68" i="11"/>
  <c r="K68" i="11"/>
  <c r="L68" i="11"/>
  <c r="M68" i="11"/>
  <c r="F68" i="11"/>
  <c r="G62" i="11"/>
  <c r="G61" i="11" s="1"/>
  <c r="H62" i="11"/>
  <c r="H61" i="11" s="1"/>
  <c r="I62" i="11"/>
  <c r="J62" i="11"/>
  <c r="J61" i="11" s="1"/>
  <c r="K62" i="11"/>
  <c r="L62" i="11"/>
  <c r="M62" i="11"/>
  <c r="F62" i="11"/>
  <c r="F61" i="11"/>
  <c r="G56" i="11"/>
  <c r="G55" i="11" s="1"/>
  <c r="H56" i="11"/>
  <c r="H55" i="11" s="1"/>
  <c r="I56" i="11"/>
  <c r="I55" i="11" s="1"/>
  <c r="J56" i="11"/>
  <c r="J55" i="11" s="1"/>
  <c r="K56" i="11"/>
  <c r="K55" i="11" s="1"/>
  <c r="L56" i="11"/>
  <c r="L55" i="11" s="1"/>
  <c r="M56" i="11"/>
  <c r="M55" i="11" s="1"/>
  <c r="F56" i="11"/>
  <c r="F55" i="11" s="1"/>
  <c r="G51" i="11"/>
  <c r="H51" i="11"/>
  <c r="I51" i="11"/>
  <c r="J51" i="11"/>
  <c r="K51" i="11"/>
  <c r="K49" i="11" s="1"/>
  <c r="L51" i="11"/>
  <c r="M51" i="11"/>
  <c r="F51" i="11"/>
  <c r="G49" i="11"/>
  <c r="H49" i="11"/>
  <c r="I49" i="11"/>
  <c r="J49" i="11"/>
  <c r="L49" i="11"/>
  <c r="M49" i="11"/>
  <c r="F49" i="11"/>
  <c r="G43" i="11"/>
  <c r="H43" i="11"/>
  <c r="I43" i="11"/>
  <c r="J43" i="11"/>
  <c r="K43" i="11"/>
  <c r="L43" i="11"/>
  <c r="M43" i="11"/>
  <c r="F43" i="11"/>
  <c r="G37" i="11"/>
  <c r="H37" i="11"/>
  <c r="I37" i="11"/>
  <c r="J37" i="11"/>
  <c r="K37" i="11"/>
  <c r="L37" i="11"/>
  <c r="M37" i="11"/>
  <c r="F37" i="11"/>
  <c r="G30" i="11"/>
  <c r="G29" i="11" s="1"/>
  <c r="G99" i="11" s="1"/>
  <c r="H30" i="11"/>
  <c r="H29" i="11" s="1"/>
  <c r="H99" i="11" s="1"/>
  <c r="I30" i="11"/>
  <c r="J30" i="11"/>
  <c r="K30" i="11"/>
  <c r="L30" i="11"/>
  <c r="M30" i="11"/>
  <c r="F30" i="11"/>
  <c r="G22" i="11"/>
  <c r="H22" i="11"/>
  <c r="I22" i="11"/>
  <c r="J22" i="11"/>
  <c r="K22" i="11"/>
  <c r="L22" i="11"/>
  <c r="M22" i="11"/>
  <c r="F22" i="11"/>
  <c r="G18" i="11"/>
  <c r="G17" i="11" s="1"/>
  <c r="H18" i="11"/>
  <c r="H17" i="11" s="1"/>
  <c r="H27" i="11" s="1"/>
  <c r="H120" i="11" s="1"/>
  <c r="I18" i="11"/>
  <c r="J18" i="11"/>
  <c r="K18" i="11"/>
  <c r="L18" i="11"/>
  <c r="M18" i="11"/>
  <c r="F18" i="11"/>
  <c r="F17" i="11"/>
  <c r="G10" i="11"/>
  <c r="G27" i="11" s="1"/>
  <c r="H10" i="11"/>
  <c r="I10" i="11"/>
  <c r="J10" i="11"/>
  <c r="K10" i="11"/>
  <c r="L10" i="11"/>
  <c r="M10" i="11"/>
  <c r="F10" i="11"/>
  <c r="F27" i="11" s="1"/>
  <c r="R109" i="5"/>
  <c r="E109" i="11" s="1"/>
  <c r="R110" i="5"/>
  <c r="E110" i="11" s="1"/>
  <c r="R111" i="5"/>
  <c r="E111" i="11" s="1"/>
  <c r="R112" i="5"/>
  <c r="E112" i="11" s="1"/>
  <c r="R113" i="5"/>
  <c r="E113" i="11" s="1"/>
  <c r="R114" i="5"/>
  <c r="E114" i="11" s="1"/>
  <c r="R115" i="5"/>
  <c r="E115" i="11" s="1"/>
  <c r="R116" i="5"/>
  <c r="E116" i="11" s="1"/>
  <c r="R117" i="5"/>
  <c r="E117" i="11" s="1"/>
  <c r="R119" i="5"/>
  <c r="E119" i="11" s="1"/>
  <c r="R103" i="5"/>
  <c r="E103" i="11" s="1"/>
  <c r="R104" i="5"/>
  <c r="E104" i="11" s="1"/>
  <c r="R105" i="5"/>
  <c r="E105" i="11" s="1"/>
  <c r="R107" i="5"/>
  <c r="E107" i="11" s="1"/>
  <c r="R108" i="5"/>
  <c r="E108" i="11" s="1"/>
  <c r="R85" i="5"/>
  <c r="E85" i="11" s="1"/>
  <c r="R86" i="5"/>
  <c r="E86" i="11" s="1"/>
  <c r="R87" i="5"/>
  <c r="E87" i="11" s="1"/>
  <c r="R88" i="5"/>
  <c r="E88" i="11" s="1"/>
  <c r="R89" i="5"/>
  <c r="E89" i="11" s="1"/>
  <c r="R91" i="5"/>
  <c r="E91" i="11" s="1"/>
  <c r="R92" i="5"/>
  <c r="E92" i="11" s="1"/>
  <c r="R93" i="5"/>
  <c r="E93" i="11" s="1"/>
  <c r="R94" i="5"/>
  <c r="E94" i="11" s="1"/>
  <c r="R95" i="5"/>
  <c r="E95" i="11" s="1"/>
  <c r="R96" i="5"/>
  <c r="E96" i="11" s="1"/>
  <c r="R97" i="5"/>
  <c r="E97" i="11" s="1"/>
  <c r="R98" i="5"/>
  <c r="E98" i="11" s="1"/>
  <c r="R79" i="5"/>
  <c r="E79" i="11" s="1"/>
  <c r="R80" i="5"/>
  <c r="E80" i="11" s="1"/>
  <c r="R81" i="5"/>
  <c r="E81" i="11" s="1"/>
  <c r="R82" i="5"/>
  <c r="E82" i="11" s="1"/>
  <c r="R83" i="5"/>
  <c r="E83" i="11" s="1"/>
  <c r="R84" i="5"/>
  <c r="E84" i="11" s="1"/>
  <c r="R72" i="5"/>
  <c r="E72" i="11" s="1"/>
  <c r="R73" i="5"/>
  <c r="E73" i="11" s="1"/>
  <c r="R74" i="5"/>
  <c r="E74" i="11" s="1"/>
  <c r="R77" i="5"/>
  <c r="E77" i="11" s="1"/>
  <c r="R78" i="5"/>
  <c r="E78" i="11" s="1"/>
  <c r="R63" i="5"/>
  <c r="E63" i="11" s="1"/>
  <c r="R64" i="5"/>
  <c r="E64" i="11" s="1"/>
  <c r="R65" i="5"/>
  <c r="E65" i="11" s="1"/>
  <c r="R66" i="5"/>
  <c r="E66" i="11" s="1"/>
  <c r="R67" i="5"/>
  <c r="E67" i="11" s="1"/>
  <c r="R69" i="5"/>
  <c r="E69" i="11" s="1"/>
  <c r="R70" i="5"/>
  <c r="E70" i="11" s="1"/>
  <c r="R71" i="5"/>
  <c r="E71" i="11" s="1"/>
  <c r="R52" i="5"/>
  <c r="E52" i="11" s="1"/>
  <c r="R53" i="5"/>
  <c r="E53" i="11" s="1"/>
  <c r="R54" i="5"/>
  <c r="E54" i="11" s="1"/>
  <c r="R57" i="5"/>
  <c r="E57" i="11" s="1"/>
  <c r="R58" i="5"/>
  <c r="E58" i="11" s="1"/>
  <c r="R59" i="5"/>
  <c r="E59" i="11" s="1"/>
  <c r="R60" i="5"/>
  <c r="E60" i="11" s="1"/>
  <c r="R47" i="5"/>
  <c r="E47" i="11" s="1"/>
  <c r="R48" i="5"/>
  <c r="E48" i="11" s="1"/>
  <c r="R50" i="5"/>
  <c r="E50" i="11" s="1"/>
  <c r="R44" i="5"/>
  <c r="E44" i="11" s="1"/>
  <c r="R45" i="5"/>
  <c r="E45" i="11" s="1"/>
  <c r="R46" i="5"/>
  <c r="E46" i="11" s="1"/>
  <c r="R38" i="5"/>
  <c r="E38" i="11" s="1"/>
  <c r="R39" i="5"/>
  <c r="E39" i="11" s="1"/>
  <c r="R40" i="5"/>
  <c r="E40" i="11" s="1"/>
  <c r="R41" i="5"/>
  <c r="E41" i="11" s="1"/>
  <c r="R42" i="5"/>
  <c r="E42" i="11" s="1"/>
  <c r="R31" i="5"/>
  <c r="E31" i="11" s="1"/>
  <c r="R32" i="5"/>
  <c r="E32" i="11" s="1"/>
  <c r="R33" i="5"/>
  <c r="E33" i="11" s="1"/>
  <c r="R34" i="5"/>
  <c r="E34" i="11" s="1"/>
  <c r="R35" i="5"/>
  <c r="E35" i="11" s="1"/>
  <c r="R36" i="5"/>
  <c r="E36" i="11" s="1"/>
  <c r="R26" i="5"/>
  <c r="E26" i="11" s="1"/>
  <c r="R25" i="5"/>
  <c r="E25" i="11" s="1"/>
  <c r="R24" i="5"/>
  <c r="E24" i="11" s="1"/>
  <c r="R23" i="5"/>
  <c r="E23" i="11" s="1"/>
  <c r="R19" i="5"/>
  <c r="E19" i="11" s="1"/>
  <c r="R20" i="5"/>
  <c r="E20" i="11" s="1"/>
  <c r="R21" i="5"/>
  <c r="E21" i="11" s="1"/>
  <c r="R16" i="5"/>
  <c r="E16" i="11" s="1"/>
  <c r="R11" i="5"/>
  <c r="E11" i="11" s="1"/>
  <c r="R12" i="5"/>
  <c r="E12" i="11" s="1"/>
  <c r="R13" i="5"/>
  <c r="E13" i="11" s="1"/>
  <c r="R14" i="5"/>
  <c r="E14" i="11" s="1"/>
  <c r="R15" i="5"/>
  <c r="E15" i="11" s="1"/>
  <c r="F106" i="5"/>
  <c r="G106" i="5"/>
  <c r="H106" i="5"/>
  <c r="I106" i="5"/>
  <c r="J106" i="5"/>
  <c r="K106" i="5"/>
  <c r="L106" i="5"/>
  <c r="M106" i="5"/>
  <c r="N106" i="5"/>
  <c r="O106" i="5"/>
  <c r="P106" i="5"/>
  <c r="Q106" i="5"/>
  <c r="E106" i="5"/>
  <c r="F102" i="5"/>
  <c r="F101" i="5" s="1"/>
  <c r="G102" i="5"/>
  <c r="G101" i="5" s="1"/>
  <c r="H102" i="5"/>
  <c r="H101" i="5" s="1"/>
  <c r="I102" i="5"/>
  <c r="I101" i="5" s="1"/>
  <c r="J102" i="5"/>
  <c r="J101" i="5" s="1"/>
  <c r="K102" i="5"/>
  <c r="K101" i="5" s="1"/>
  <c r="L102" i="5"/>
  <c r="L101" i="5" s="1"/>
  <c r="M102" i="5"/>
  <c r="M101" i="5" s="1"/>
  <c r="N102" i="5"/>
  <c r="N101" i="5" s="1"/>
  <c r="O102" i="5"/>
  <c r="O101" i="5" s="1"/>
  <c r="P102" i="5"/>
  <c r="Q102" i="5"/>
  <c r="Q101" i="5" s="1"/>
  <c r="E102" i="5"/>
  <c r="P101" i="5"/>
  <c r="F90" i="5"/>
  <c r="H90" i="5"/>
  <c r="I90" i="5"/>
  <c r="J90" i="5"/>
  <c r="K90" i="5"/>
  <c r="L90" i="5"/>
  <c r="M90" i="5"/>
  <c r="N90" i="5"/>
  <c r="O90" i="5"/>
  <c r="P90" i="5"/>
  <c r="Q90" i="5"/>
  <c r="E90" i="5"/>
  <c r="E76" i="5"/>
  <c r="E75" i="5" s="1"/>
  <c r="F68" i="5"/>
  <c r="G68" i="5"/>
  <c r="H68" i="5"/>
  <c r="I68" i="5"/>
  <c r="J68" i="5"/>
  <c r="K68" i="5"/>
  <c r="L68" i="5"/>
  <c r="M68" i="5"/>
  <c r="N68" i="5"/>
  <c r="O68" i="5"/>
  <c r="P68" i="5"/>
  <c r="Q68" i="5"/>
  <c r="E68" i="5"/>
  <c r="F62" i="5"/>
  <c r="G62" i="5"/>
  <c r="G61" i="5" s="1"/>
  <c r="H62" i="5"/>
  <c r="I62" i="5"/>
  <c r="I61" i="5" s="1"/>
  <c r="J62" i="5"/>
  <c r="K62" i="5"/>
  <c r="K61" i="5" s="1"/>
  <c r="L62" i="5"/>
  <c r="M62" i="5"/>
  <c r="M61" i="5" s="1"/>
  <c r="N62" i="5"/>
  <c r="O62" i="5"/>
  <c r="O61" i="5" s="1"/>
  <c r="P62" i="5"/>
  <c r="Q62" i="5"/>
  <c r="Q61" i="5" s="1"/>
  <c r="E62" i="5"/>
  <c r="F56" i="5"/>
  <c r="F55" i="5" s="1"/>
  <c r="G56" i="5"/>
  <c r="G55" i="5" s="1"/>
  <c r="H56" i="5"/>
  <c r="H55" i="5" s="1"/>
  <c r="I56" i="5"/>
  <c r="I55" i="5" s="1"/>
  <c r="J56" i="5"/>
  <c r="J55" i="5" s="1"/>
  <c r="K56" i="5"/>
  <c r="K55" i="5" s="1"/>
  <c r="L56" i="5"/>
  <c r="L55" i="5" s="1"/>
  <c r="M56" i="5"/>
  <c r="M55" i="5" s="1"/>
  <c r="N56" i="5"/>
  <c r="N55" i="5" s="1"/>
  <c r="O56" i="5"/>
  <c r="O55" i="5" s="1"/>
  <c r="P56" i="5"/>
  <c r="P55" i="5" s="1"/>
  <c r="Q56" i="5"/>
  <c r="Q55" i="5" s="1"/>
  <c r="E56" i="5"/>
  <c r="E55" i="5" s="1"/>
  <c r="F51" i="5"/>
  <c r="G51" i="5"/>
  <c r="G49" i="5" s="1"/>
  <c r="H51" i="5"/>
  <c r="H49" i="5" s="1"/>
  <c r="I51" i="5"/>
  <c r="I49" i="5" s="1"/>
  <c r="J51" i="5"/>
  <c r="J49" i="5" s="1"/>
  <c r="K51" i="5"/>
  <c r="K49" i="5" s="1"/>
  <c r="L51" i="5"/>
  <c r="L49" i="5" s="1"/>
  <c r="M51" i="5"/>
  <c r="M49" i="5" s="1"/>
  <c r="N51" i="5"/>
  <c r="O51" i="5"/>
  <c r="P51" i="5"/>
  <c r="P49" i="5" s="1"/>
  <c r="Q51" i="5"/>
  <c r="Q49" i="5" s="1"/>
  <c r="E51" i="5"/>
  <c r="E49" i="5" s="1"/>
  <c r="F49" i="5"/>
  <c r="N49" i="5"/>
  <c r="O49" i="5"/>
  <c r="F43" i="5"/>
  <c r="G43" i="5"/>
  <c r="H43" i="5"/>
  <c r="I43" i="5"/>
  <c r="J43" i="5"/>
  <c r="K43" i="5"/>
  <c r="L43" i="5"/>
  <c r="M43" i="5"/>
  <c r="N43" i="5"/>
  <c r="O43" i="5"/>
  <c r="P43" i="5"/>
  <c r="Q43" i="5"/>
  <c r="E43" i="5"/>
  <c r="F37" i="5"/>
  <c r="G37" i="5"/>
  <c r="H37" i="5"/>
  <c r="I37" i="5"/>
  <c r="J37" i="5"/>
  <c r="K37" i="5"/>
  <c r="L37" i="5"/>
  <c r="M37" i="5"/>
  <c r="N37" i="5"/>
  <c r="O37" i="5"/>
  <c r="P37" i="5"/>
  <c r="Q37" i="5"/>
  <c r="E37" i="5"/>
  <c r="F30" i="5"/>
  <c r="G30" i="5"/>
  <c r="H30" i="5"/>
  <c r="I30" i="5"/>
  <c r="J30" i="5"/>
  <c r="K30" i="5"/>
  <c r="L30" i="5"/>
  <c r="M30" i="5"/>
  <c r="N30" i="5"/>
  <c r="O30" i="5"/>
  <c r="P30" i="5"/>
  <c r="Q30" i="5"/>
  <c r="E30" i="5"/>
  <c r="F22" i="5"/>
  <c r="G22" i="5"/>
  <c r="H22" i="5"/>
  <c r="I22" i="5"/>
  <c r="J22" i="5"/>
  <c r="K22" i="5"/>
  <c r="L22" i="5"/>
  <c r="M22" i="5"/>
  <c r="N22" i="5"/>
  <c r="O22" i="5"/>
  <c r="P22" i="5"/>
  <c r="Q22" i="5"/>
  <c r="E22" i="5"/>
  <c r="F18" i="5"/>
  <c r="G18" i="5"/>
  <c r="H18" i="5"/>
  <c r="I18" i="5"/>
  <c r="J18" i="5"/>
  <c r="K18" i="5"/>
  <c r="L18" i="5"/>
  <c r="M18" i="5"/>
  <c r="N18" i="5"/>
  <c r="O18" i="5"/>
  <c r="P18" i="5"/>
  <c r="Q18" i="5"/>
  <c r="E18" i="5"/>
  <c r="H10" i="5"/>
  <c r="I10" i="5"/>
  <c r="J10" i="5"/>
  <c r="K10" i="5"/>
  <c r="L10" i="5"/>
  <c r="M10" i="5"/>
  <c r="N10" i="5"/>
  <c r="O10" i="5"/>
  <c r="P10" i="5"/>
  <c r="Q10" i="5"/>
  <c r="F10" i="5"/>
  <c r="G10" i="5"/>
  <c r="E10" i="5"/>
  <c r="J27" i="11" l="1"/>
  <c r="G120" i="11"/>
  <c r="F120" i="11"/>
  <c r="M27" i="11"/>
  <c r="I17" i="11"/>
  <c r="I27" i="11" s="1"/>
  <c r="I120" i="11" s="1"/>
  <c r="I29" i="11"/>
  <c r="I99" i="11" s="1"/>
  <c r="M61" i="11"/>
  <c r="F29" i="11"/>
  <c r="F99" i="11" s="1"/>
  <c r="K61" i="11"/>
  <c r="G29" i="5"/>
  <c r="M17" i="11"/>
  <c r="M29" i="11"/>
  <c r="M99" i="11" s="1"/>
  <c r="L17" i="11"/>
  <c r="L27" i="11" s="1"/>
  <c r="L120" i="11" s="1"/>
  <c r="L29" i="11"/>
  <c r="L99" i="11" s="1"/>
  <c r="I61" i="11"/>
  <c r="J17" i="11"/>
  <c r="J29" i="11"/>
  <c r="J99" i="11" s="1"/>
  <c r="P17" i="5"/>
  <c r="L17" i="5"/>
  <c r="H17" i="5"/>
  <c r="H27" i="5" s="1"/>
  <c r="E61" i="5"/>
  <c r="N61" i="5"/>
  <c r="J61" i="5"/>
  <c r="F61" i="5"/>
  <c r="P61" i="5"/>
  <c r="L61" i="5"/>
  <c r="H61" i="5"/>
  <c r="Q17" i="5"/>
  <c r="Q27" i="5" s="1"/>
  <c r="M17" i="5"/>
  <c r="M27" i="5" s="1"/>
  <c r="I17" i="5"/>
  <c r="G99" i="5"/>
  <c r="E17" i="5"/>
  <c r="E27" i="5" s="1"/>
  <c r="J17" i="5"/>
  <c r="J27" i="5" s="1"/>
  <c r="Q29" i="5"/>
  <c r="R90" i="5"/>
  <c r="E90" i="11" s="1"/>
  <c r="R55" i="5"/>
  <c r="E55" i="11" s="1"/>
  <c r="R102" i="5"/>
  <c r="E102" i="11" s="1"/>
  <c r="E101" i="5"/>
  <c r="R101" i="5" s="1"/>
  <c r="E101" i="11" s="1"/>
  <c r="R68" i="5"/>
  <c r="E68" i="11" s="1"/>
  <c r="R43" i="5"/>
  <c r="E43" i="11" s="1"/>
  <c r="O17" i="5"/>
  <c r="O27" i="5" s="1"/>
  <c r="K17" i="5"/>
  <c r="K27" i="5" s="1"/>
  <c r="G17" i="5"/>
  <c r="G27" i="5" s="1"/>
  <c r="N17" i="5"/>
  <c r="N27" i="5" s="1"/>
  <c r="F17" i="5"/>
  <c r="F27" i="5" s="1"/>
  <c r="R106" i="5"/>
  <c r="E106" i="11" s="1"/>
  <c r="R75" i="5"/>
  <c r="E75" i="11" s="1"/>
  <c r="R76" i="5"/>
  <c r="E76" i="11" s="1"/>
  <c r="R62" i="5"/>
  <c r="E62" i="11" s="1"/>
  <c r="R56" i="5"/>
  <c r="E56" i="11" s="1"/>
  <c r="R49" i="5"/>
  <c r="E49" i="11" s="1"/>
  <c r="R51" i="5"/>
  <c r="E51" i="11" s="1"/>
  <c r="H29" i="5"/>
  <c r="O29" i="5"/>
  <c r="O99" i="5" s="1"/>
  <c r="E29" i="5"/>
  <c r="P29" i="5"/>
  <c r="P99" i="5" s="1"/>
  <c r="R37" i="5"/>
  <c r="E37" i="11" s="1"/>
  <c r="R30" i="5"/>
  <c r="E30" i="11" s="1"/>
  <c r="R22" i="5"/>
  <c r="E22" i="11" s="1"/>
  <c r="P27" i="5"/>
  <c r="R18" i="5"/>
  <c r="E18" i="11" s="1"/>
  <c r="R10" i="5"/>
  <c r="E10" i="11" s="1"/>
  <c r="L61" i="11"/>
  <c r="K29" i="11"/>
  <c r="K99" i="11" s="1"/>
  <c r="F5" i="12" s="1"/>
  <c r="K17" i="11"/>
  <c r="K27" i="11" s="1"/>
  <c r="N29" i="5"/>
  <c r="F29" i="5"/>
  <c r="L29" i="5"/>
  <c r="M29" i="5"/>
  <c r="K29" i="5"/>
  <c r="J29" i="5"/>
  <c r="I29" i="5"/>
  <c r="L27" i="5"/>
  <c r="C5" i="12" l="1"/>
  <c r="K120" i="11"/>
  <c r="M120" i="11"/>
  <c r="J120" i="11"/>
  <c r="E99" i="5"/>
  <c r="H99" i="5"/>
  <c r="H120" i="5" s="1"/>
  <c r="F99" i="5"/>
  <c r="F120" i="5" s="1"/>
  <c r="G120" i="5"/>
  <c r="Q99" i="5"/>
  <c r="Q120" i="5" s="1"/>
  <c r="J99" i="5"/>
  <c r="J120" i="5" s="1"/>
  <c r="K99" i="5"/>
  <c r="K120" i="5" s="1"/>
  <c r="R118" i="5"/>
  <c r="E118" i="11" s="1"/>
  <c r="L99" i="5"/>
  <c r="L120" i="5" s="1"/>
  <c r="M99" i="5"/>
  <c r="M120" i="5" s="1"/>
  <c r="R61" i="5"/>
  <c r="E61" i="11" s="1"/>
  <c r="I99" i="5"/>
  <c r="N99" i="5"/>
  <c r="N120" i="5" s="1"/>
  <c r="O120" i="5"/>
  <c r="P120" i="5"/>
  <c r="R29" i="5"/>
  <c r="E29" i="11" s="1"/>
  <c r="R17" i="5"/>
  <c r="E17" i="11" s="1"/>
  <c r="I27" i="5"/>
  <c r="E120" i="5"/>
  <c r="I120" i="5" l="1"/>
  <c r="R99" i="5"/>
  <c r="E99" i="11" s="1"/>
  <c r="R27" i="5"/>
  <c r="E27" i="11" s="1"/>
  <c r="R120" i="5" l="1"/>
  <c r="E120" i="11" s="1"/>
</calcChain>
</file>

<file path=xl/sharedStrings.xml><?xml version="1.0" encoding="utf-8"?>
<sst xmlns="http://schemas.openxmlformats.org/spreadsheetml/2006/main" count="490" uniqueCount="262">
  <si>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</si>
  <si>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</si>
  <si>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</si>
  <si>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</si>
  <si>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</si>
  <si>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</si>
  <si>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</si>
  <si>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</si>
  <si>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</si>
  <si>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</si>
  <si>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</si>
  <si>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</si>
  <si>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</si>
  <si>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</si>
  <si>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</si>
  <si>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</si>
  <si>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</si>
  <si>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</si>
  <si>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</si>
  <si>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</si>
  <si>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</si>
  <si>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</si>
  <si>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sanitario</t>
    </r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</si>
  <si>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tecnico</t>
    </r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</si>
  <si>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ammini-strativo</t>
    </r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</si>
  <si>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</si>
  <si>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</si>
  <si>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</si>
  <si>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</si>
  <si>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</si>
  <si>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</si>
  <si>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</si>
  <si>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</si>
  <si>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</si>
  <si>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</si>
  <si>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</si>
  <si>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</si>
  <si>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</si>
  <si>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</si>
  <si>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</si>
  <si>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</si>
  <si>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</si>
  <si>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>Assistenza stranieri irregolari</t>
  </si>
  <si>
    <t xml:space="preserve">totale costi modello LA </t>
  </si>
  <si>
    <t>Costi per prestazioni extra Lea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</si>
  <si>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</si>
  <si>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</si>
  <si>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</si>
  <si>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</si>
  <si>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</si>
  <si>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</si>
  <si>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</si>
  <si>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</si>
  <si>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</si>
  <si>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</si>
  <si>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</si>
  <si>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</si>
  <si>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</si>
  <si>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</si>
  <si>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</si>
  <si>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</si>
  <si>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</si>
  <si>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</si>
  <si>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</si>
  <si>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</si>
  <si>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</si>
  <si>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</si>
  <si>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</si>
  <si>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</si>
  <si>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</si>
  <si>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</si>
  <si>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</si>
  <si>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</si>
  <si>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</si>
  <si>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</si>
  <si>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</si>
  <si>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</si>
  <si>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</si>
  <si>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</si>
  <si>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</si>
  <si>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</si>
  <si>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</si>
  <si>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</si>
  <si>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</si>
  <si>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</si>
  <si>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</si>
  <si>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</si>
  <si>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</si>
  <si>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</si>
  <si>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</si>
  <si>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</si>
  <si>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</si>
  <si>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</si>
  <si>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</si>
  <si>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</si>
  <si>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</si>
  <si>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</si>
  <si>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</si>
  <si>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</si>
  <si>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</si>
  <si>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</si>
  <si>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</si>
  <si>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</si>
  <si>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</si>
  <si>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</si>
  <si>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</si>
  <si>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</si>
  <si>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</si>
  <si>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</si>
  <si>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</si>
  <si>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</si>
  <si>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</si>
  <si>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</si>
  <si>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</si>
  <si>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</si>
  <si>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</si>
  <si>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</si>
  <si>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</si>
  <si>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</si>
  <si>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</si>
  <si>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</si>
  <si>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</si>
  <si>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</si>
  <si>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</si>
  <si>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</si>
  <si>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</si>
  <si>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</si>
  <si>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</si>
  <si>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</si>
  <si>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</si>
  <si>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</si>
  <si>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</si>
  <si>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</si>
  <si>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</si>
  <si>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</si>
  <si>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</si>
  <si>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</si>
  <si>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</si>
  <si>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</si>
  <si>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</si>
  <si>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</si>
  <si>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</si>
  <si>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</si>
  <si>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</si>
  <si>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</si>
  <si>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</si>
  <si>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</si>
  <si>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</si>
  <si>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</si>
  <si>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</si>
  <si>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</si>
  <si>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</si>
  <si>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</si>
  <si>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</si>
  <si>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</si>
  <si>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</si>
  <si>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</si>
  <si>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</si>
  <si>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</si>
  <si>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</si>
  <si>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</si>
  <si>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</si>
  <si>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</si>
  <si>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</si>
  <si>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</si>
  <si>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</si>
  <si>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</si>
  <si>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</si>
  <si>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</si>
  <si>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</si>
  <si>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</si>
  <si>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</si>
  <si>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</si>
  <si>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</si>
  <si>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</si>
  <si>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</si>
  <si>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</si>
  <si>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</si>
  <si>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</si>
  <si>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</si>
  <si>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</si>
  <si>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</si>
  <si>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</si>
  <si>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</si>
  <si>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</si>
  <si>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</si>
  <si>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</si>
  <si>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</si>
  <si>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</si>
  <si>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</si>
  <si>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</si>
  <si>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</si>
  <si>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</si>
  <si>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</si>
  <si>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</si>
  <si>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</si>
  <si>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</si>
  <si>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</si>
  <si>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</si>
  <si>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</si>
  <si>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</si>
  <si>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</si>
  <si>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</si>
  <si>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</si>
  <si>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</si>
  <si>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</si>
  <si>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</si>
  <si>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</si>
  <si>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</si>
  <si>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</si>
  <si>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</si>
  <si>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</si>
  <si>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</si>
  <si>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</si>
  <si>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</si>
  <si>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</si>
  <si>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</si>
  <si>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</si>
  <si>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</si>
  <si>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</si>
  <si>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</si>
  <si>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</si>
  <si>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</si>
  <si>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</si>
  <si>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</si>
  <si>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professionale</t>
    </r>
  </si>
  <si>
    <t>Sopravvenienze
Insussistenze</t>
  </si>
  <si>
    <t xml:space="preserve">Oneri finanziari,
svalutazioni,
minusvalenze
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</si>
  <si>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</si>
  <si>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</si>
  <si>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</si>
  <si>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</si>
  <si>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</si>
  <si>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</si>
  <si>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</si>
  <si>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</si>
  <si>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</si>
  <si>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</si>
  <si>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</si>
  <si>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</si>
  <si>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</si>
  <si>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</si>
  <si>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Allegato 2 –</t>
  </si>
  <si>
    <t>costi totali</t>
  </si>
  <si>
    <r>
      <t xml:space="preserve">Mobilità attiva extra-regionale 
</t>
    </r>
    <r>
      <rPr>
        <sz val="6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</si>
  <si>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6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</si>
  <si>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</si>
  <si>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</si>
  <si>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</si>
  <si>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t>Prestazioni eventualmente erogate non riconducibili ai livelli essenziali di assistenza (non incluse nel DPCM 12 gennaio 2017)</t>
  </si>
  <si>
    <t>TOTALE COSTI PER ATTIVITA' DI RICERCA</t>
  </si>
  <si>
    <t>48888</t>
  </si>
  <si>
    <t>Ricavi per attività di ricerca AA0190+AA0200+AA0210+AA220+AA300+AA310</t>
  </si>
  <si>
    <t xml:space="preserve"> Bozza MODELLO DI RILEVAZIONE DEI COSTI DEI LIVELLI DI ASSISTENZA DEGLI ENTI DEL SERVIZIO SANITARIO NAZIONALE</t>
  </si>
  <si>
    <t>F.to Direttore Generale</t>
  </si>
  <si>
    <t>Antonio Giuseppe Nigri</t>
  </si>
  <si>
    <t>F.to Direttore Controllo di Gestione</t>
  </si>
  <si>
    <t>Annamaria Gualano</t>
  </si>
  <si>
    <t>F.to Direttore Area Economico Finanziaria</t>
  </si>
  <si>
    <t>Lorenzo Troiano</t>
  </si>
  <si>
    <t>F.to Direttore Amministrativo</t>
  </si>
  <si>
    <t>Michelangelo Armenise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</si>
</sst>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Times New Roman"/>
      <family val="1"/>
      <charset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6F9D4"/>
        <bgColor rgb="FFF0F0F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7" borderId="1" applyNumberFormat="0" applyAlignment="0" applyProtection="0"/>
    <xf numFmtId="0" fontId="19" fillId="0" borderId="2" applyNumberFormat="0" applyFill="0" applyAlignment="0" applyProtection="0"/>
    <xf numFmtId="0" fontId="20" fillId="16" borderId="3" applyNumberFormat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21" fillId="7" borderId="1" applyNumberFormat="0" applyAlignment="0" applyProtection="0"/>
    <xf numFmtId="0" fontId="22" fillId="21" borderId="0" applyNumberFormat="0" applyBorder="0" applyAlignment="0" applyProtection="0"/>
    <xf numFmtId="0" fontId="34" fillId="0" borderId="0"/>
    <xf numFmtId="0" fontId="11" fillId="22" borderId="4" applyNumberFormat="0" applyFont="0" applyAlignment="0" applyProtection="0"/>
    <xf numFmtId="0" fontId="23" fillId="7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4" fillId="0" borderId="0"/>
    <xf numFmtId="0" fontId="3" fillId="0" borderId="0"/>
    <xf numFmtId="0" fontId="2" fillId="0" borderId="0"/>
  </cellStyleXfs>
  <cellXfs count="328">
    <xf numFmtId="0" fontId="0" fillId="0" borderId="0" xfId="0"/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justify" vertical="center" wrapText="1"/>
    </xf>
    <xf numFmtId="0" fontId="12" fillId="0" borderId="32" xfId="0" applyFont="1" applyFill="1" applyBorder="1" applyAlignment="1">
      <alignment horizontal="justify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0" fontId="12" fillId="0" borderId="13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59" xfId="0" applyFont="1" applyFill="1" applyBorder="1" applyAlignment="1">
      <alignment horizontal="justify" vertical="center" wrapText="1"/>
    </xf>
    <xf numFmtId="0" fontId="12" fillId="0" borderId="60" xfId="0" applyFont="1" applyFill="1" applyBorder="1" applyAlignment="1">
      <alignment horizontal="justify" vertical="center" wrapText="1"/>
    </xf>
    <xf numFmtId="0" fontId="12" fillId="0" borderId="0" xfId="43" applyFont="1" applyFill="1" applyBorder="1"/>
    <xf numFmtId="0" fontId="12" fillId="0" borderId="18" xfId="43" applyFont="1" applyFill="1" applyBorder="1" applyAlignment="1">
      <alignment vertical="center"/>
    </xf>
    <xf numFmtId="0" fontId="12" fillId="0" borderId="38" xfId="43" applyFont="1" applyFill="1" applyBorder="1" applyAlignment="1">
      <alignment horizontal="center" vertical="center" wrapText="1"/>
    </xf>
    <xf numFmtId="0" fontId="12" fillId="0" borderId="36" xfId="43" applyFont="1" applyFill="1" applyBorder="1" applyAlignment="1">
      <alignment horizontal="center" vertical="center" wrapText="1"/>
    </xf>
    <xf numFmtId="0" fontId="12" fillId="0" borderId="0" xfId="43" applyFont="1" applyFill="1" applyAlignment="1">
      <alignment vertical="center"/>
    </xf>
    <xf numFmtId="0" fontId="36" fillId="0" borderId="0" xfId="0" applyFont="1" applyFill="1" applyBorder="1"/>
    <xf numFmtId="0" fontId="12" fillId="0" borderId="60" xfId="0" applyFont="1" applyFill="1" applyBorder="1" applyAlignment="1">
      <alignment horizontal="center" vertical="center" wrapText="1"/>
    </xf>
    <xf numFmtId="0" fontId="7" fillId="23" borderId="50" xfId="0" applyFont="1" applyFill="1" applyBorder="1" applyAlignment="1">
      <alignment horizontal="left" vertical="center" wrapText="1"/>
    </xf>
    <xf numFmtId="0" fontId="7" fillId="23" borderId="51" xfId="0" applyFont="1" applyFill="1" applyBorder="1" applyAlignment="1">
      <alignment horizontal="left" vertical="center" wrapText="1"/>
    </xf>
    <xf numFmtId="0" fontId="12" fillId="0" borderId="40" xfId="43" applyFont="1" applyFill="1" applyBorder="1" applyAlignment="1">
      <alignment vertical="center"/>
    </xf>
    <xf numFmtId="49" fontId="7" fillId="23" borderId="10" xfId="0" applyNumberFormat="1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right" vertical="center"/>
    </xf>
    <xf numFmtId="0" fontId="12" fillId="23" borderId="19" xfId="0" applyFont="1" applyFill="1" applyBorder="1" applyAlignment="1">
      <alignment vertical="center"/>
    </xf>
    <xf numFmtId="0" fontId="8" fillId="23" borderId="19" xfId="0" applyFont="1" applyFill="1" applyBorder="1" applyAlignment="1">
      <alignment horizontal="left" vertical="center"/>
    </xf>
    <xf numFmtId="0" fontId="12" fillId="23" borderId="17" xfId="0" applyFont="1" applyFill="1" applyBorder="1" applyAlignment="1">
      <alignment vertical="center"/>
    </xf>
    <xf numFmtId="0" fontId="7" fillId="23" borderId="0" xfId="0" applyFont="1" applyFill="1" applyBorder="1" applyAlignment="1">
      <alignment horizontal="right" vertical="center"/>
    </xf>
    <xf numFmtId="0" fontId="12" fillId="23" borderId="0" xfId="0" applyFont="1" applyFill="1" applyBorder="1" applyAlignment="1">
      <alignment vertical="center"/>
    </xf>
    <xf numFmtId="0" fontId="13" fillId="23" borderId="43" xfId="0" applyFont="1" applyFill="1" applyBorder="1" applyAlignment="1">
      <alignment horizontal="center" vertical="center" wrapText="1"/>
    </xf>
    <xf numFmtId="0" fontId="8" fillId="23" borderId="43" xfId="0" applyFont="1" applyFill="1" applyBorder="1" applyAlignment="1">
      <alignment horizontal="center" vertical="center" wrapText="1"/>
    </xf>
    <xf numFmtId="0" fontId="8" fillId="23" borderId="15" xfId="0" applyFont="1" applyFill="1" applyBorder="1" applyAlignment="1">
      <alignment horizontal="center" vertical="center" wrapText="1"/>
    </xf>
    <xf numFmtId="0" fontId="13" fillId="23" borderId="49" xfId="0" applyFont="1" applyFill="1" applyBorder="1" applyAlignment="1">
      <alignment horizontal="left" vertical="center" wrapText="1"/>
    </xf>
    <xf numFmtId="0" fontId="13" fillId="23" borderId="42" xfId="0" applyFont="1" applyFill="1" applyBorder="1" applyAlignment="1">
      <alignment horizontal="center" vertical="center" wrapText="1"/>
    </xf>
    <xf numFmtId="0" fontId="8" fillId="23" borderId="11" xfId="0" applyFont="1" applyFill="1" applyBorder="1" applyAlignment="1">
      <alignment horizontal="center" vertical="center" wrapText="1"/>
    </xf>
    <xf numFmtId="0" fontId="35" fillId="23" borderId="51" xfId="0" applyFont="1" applyFill="1" applyBorder="1" applyAlignment="1">
      <alignment horizontal="left" vertical="center" wrapText="1"/>
    </xf>
    <xf numFmtId="0" fontId="8" fillId="23" borderId="17" xfId="0" applyFont="1" applyFill="1" applyBorder="1" applyAlignment="1">
      <alignment horizontal="center" vertical="center" wrapText="1"/>
    </xf>
    <xf numFmtId="0" fontId="8" fillId="23" borderId="13" xfId="0" applyFont="1" applyFill="1" applyBorder="1" applyAlignment="1">
      <alignment horizontal="center" vertical="center" wrapText="1"/>
    </xf>
    <xf numFmtId="0" fontId="35" fillId="23" borderId="24" xfId="0" applyFont="1" applyFill="1" applyBorder="1" applyAlignment="1">
      <alignment horizontal="left" vertical="center" wrapText="1"/>
    </xf>
    <xf numFmtId="0" fontId="13" fillId="23" borderId="39" xfId="0" applyFont="1" applyFill="1" applyBorder="1" applyAlignment="1">
      <alignment horizontal="center" vertical="center" wrapText="1"/>
    </xf>
    <xf numFmtId="0" fontId="8" fillId="23" borderId="39" xfId="0" applyFont="1" applyFill="1" applyBorder="1" applyAlignment="1">
      <alignment horizontal="center" vertical="center" wrapText="1"/>
    </xf>
    <xf numFmtId="0" fontId="8" fillId="23" borderId="12" xfId="0" applyFont="1" applyFill="1" applyBorder="1" applyAlignment="1">
      <alignment horizontal="center" vertical="center" wrapText="1"/>
    </xf>
    <xf numFmtId="0" fontId="13" fillId="23" borderId="41" xfId="0" applyFont="1" applyFill="1" applyBorder="1" applyAlignment="1">
      <alignment horizontal="left" vertical="center" wrapText="1"/>
    </xf>
    <xf numFmtId="49" fontId="13" fillId="23" borderId="20" xfId="0" applyNumberFormat="1" applyFont="1" applyFill="1" applyBorder="1" applyAlignment="1">
      <alignment horizontal="center" vertical="center" wrapText="1"/>
    </xf>
    <xf numFmtId="0" fontId="8" fillId="23" borderId="20" xfId="0" applyFont="1" applyFill="1" applyBorder="1" applyAlignment="1">
      <alignment horizontal="center" vertical="center" wrapText="1"/>
    </xf>
    <xf numFmtId="0" fontId="8" fillId="23" borderId="48" xfId="0" applyFont="1" applyFill="1" applyBorder="1" applyAlignment="1">
      <alignment horizontal="center" vertical="center" wrapText="1"/>
    </xf>
    <xf numFmtId="0" fontId="13" fillId="23" borderId="22" xfId="0" applyFont="1" applyFill="1" applyBorder="1" applyAlignment="1">
      <alignment horizontal="left" vertical="center" wrapText="1"/>
    </xf>
    <xf numFmtId="49" fontId="13" fillId="23" borderId="45" xfId="0" applyNumberFormat="1" applyFont="1" applyFill="1" applyBorder="1" applyAlignment="1">
      <alignment horizontal="center" vertical="center" wrapText="1"/>
    </xf>
    <xf numFmtId="0" fontId="8" fillId="23" borderId="45" xfId="0" applyFont="1" applyFill="1" applyBorder="1" applyAlignment="1">
      <alignment horizontal="center" vertical="center" wrapText="1"/>
    </xf>
    <xf numFmtId="0" fontId="7" fillId="23" borderId="10" xfId="0" applyFont="1" applyFill="1" applyBorder="1" applyAlignment="1">
      <alignment horizontal="center" vertical="center" wrapText="1"/>
    </xf>
    <xf numFmtId="49" fontId="13" fillId="23" borderId="53" xfId="0" applyNumberFormat="1" applyFont="1" applyFill="1" applyBorder="1" applyAlignment="1">
      <alignment horizontal="center" vertical="center" wrapText="1"/>
    </xf>
    <xf numFmtId="0" fontId="8" fillId="23" borderId="14" xfId="0" applyFont="1" applyFill="1" applyBorder="1" applyAlignment="1">
      <alignment horizontal="center" vertical="center" wrapText="1"/>
    </xf>
    <xf numFmtId="49" fontId="13" fillId="23" borderId="17" xfId="0" applyNumberFormat="1" applyFont="1" applyFill="1" applyBorder="1" applyAlignment="1">
      <alignment horizontal="center" vertical="center" wrapText="1"/>
    </xf>
    <xf numFmtId="49" fontId="13" fillId="23" borderId="39" xfId="0" applyNumberFormat="1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8" fillId="23" borderId="19" xfId="0" applyFont="1" applyFill="1" applyBorder="1" applyAlignment="1">
      <alignment horizontal="center" vertical="center" wrapText="1"/>
    </xf>
    <xf numFmtId="0" fontId="10" fillId="23" borderId="24" xfId="0" applyFont="1" applyFill="1" applyBorder="1" applyAlignment="1">
      <alignment horizontal="left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8" fillId="23" borderId="27" xfId="0" applyFont="1" applyFill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left" vertical="center" wrapText="1"/>
    </xf>
    <xf numFmtId="0" fontId="7" fillId="23" borderId="37" xfId="0" applyFont="1" applyFill="1" applyBorder="1" applyAlignment="1">
      <alignment horizontal="right" vertical="center"/>
    </xf>
    <xf numFmtId="0" fontId="12" fillId="23" borderId="10" xfId="0" applyFont="1" applyFill="1" applyBorder="1" applyAlignment="1">
      <alignment horizontal="center" vertical="center" wrapText="1"/>
    </xf>
    <xf numFmtId="0" fontId="35" fillId="23" borderId="10" xfId="0" applyFont="1" applyFill="1" applyBorder="1" applyAlignment="1">
      <alignment horizontal="left" wrapText="1"/>
    </xf>
    <xf numFmtId="0" fontId="7" fillId="23" borderId="27" xfId="0" applyFont="1" applyFill="1" applyBorder="1" applyAlignment="1">
      <alignment horizontal="center" vertical="center" wrapText="1"/>
    </xf>
    <xf numFmtId="0" fontId="7" fillId="23" borderId="10" xfId="0" applyFont="1" applyFill="1" applyBorder="1" applyAlignment="1">
      <alignment horizontal="left" vertical="center" wrapText="1"/>
    </xf>
    <xf numFmtId="0" fontId="7" fillId="23" borderId="37" xfId="0" applyFont="1" applyFill="1" applyBorder="1" applyAlignment="1">
      <alignment vertical="center"/>
    </xf>
    <xf numFmtId="0" fontId="7" fillId="23" borderId="31" xfId="0" applyFont="1" applyFill="1" applyBorder="1" applyAlignment="1">
      <alignment horizontal="center" vertical="center" wrapText="1"/>
    </xf>
    <xf numFmtId="0" fontId="7" fillId="23" borderId="10" xfId="0" applyFont="1" applyFill="1" applyBorder="1" applyAlignment="1">
      <alignment horizontal="right" vertical="center"/>
    </xf>
    <xf numFmtId="0" fontId="7" fillId="23" borderId="11" xfId="0" applyFont="1" applyFill="1" applyBorder="1" applyAlignment="1">
      <alignment horizontal="center" vertical="center" wrapText="1"/>
    </xf>
    <xf numFmtId="0" fontId="35" fillId="23" borderId="10" xfId="0" applyFont="1" applyFill="1" applyBorder="1" applyAlignment="1">
      <alignment horizontal="left" vertical="center" wrapText="1"/>
    </xf>
    <xf numFmtId="0" fontId="7" fillId="23" borderId="10" xfId="0" applyFont="1" applyFill="1" applyBorder="1" applyAlignment="1">
      <alignment vertical="center"/>
    </xf>
    <xf numFmtId="0" fontId="37" fillId="23" borderId="16" xfId="0" applyFont="1" applyFill="1" applyBorder="1" applyAlignment="1">
      <alignment horizontal="center" vertical="center" wrapText="1"/>
    </xf>
    <xf numFmtId="0" fontId="7" fillId="23" borderId="52" xfId="0" applyFont="1" applyFill="1" applyBorder="1" applyAlignment="1">
      <alignment horizontal="center" vertical="center" wrapText="1"/>
    </xf>
    <xf numFmtId="0" fontId="7" fillId="23" borderId="37" xfId="0" applyFont="1" applyFill="1" applyBorder="1" applyAlignment="1">
      <alignment horizontal="center" vertical="center" wrapText="1"/>
    </xf>
    <xf numFmtId="0" fontId="7" fillId="23" borderId="16" xfId="0" applyFont="1" applyFill="1" applyBorder="1" applyAlignment="1">
      <alignment horizontal="left" vertical="center" wrapText="1"/>
    </xf>
    <xf numFmtId="0" fontId="13" fillId="23" borderId="12" xfId="0" applyFont="1" applyFill="1" applyBorder="1" applyAlignment="1">
      <alignment horizontal="center" vertical="center" wrapText="1"/>
    </xf>
    <xf numFmtId="0" fontId="7" fillId="23" borderId="40" xfId="0" applyFont="1" applyFill="1" applyBorder="1" applyAlignment="1">
      <alignment horizontal="right" vertical="center"/>
    </xf>
    <xf numFmtId="0" fontId="7" fillId="23" borderId="12" xfId="0" applyFont="1" applyFill="1" applyBorder="1" applyAlignment="1">
      <alignment horizontal="center" vertical="center" wrapText="1"/>
    </xf>
    <xf numFmtId="0" fontId="13" fillId="23" borderId="12" xfId="0" applyFont="1" applyFill="1" applyBorder="1" applyAlignment="1">
      <alignment horizontal="left" vertical="center" wrapText="1"/>
    </xf>
    <xf numFmtId="0" fontId="13" fillId="23" borderId="48" xfId="0" applyFont="1" applyFill="1" applyBorder="1" applyAlignment="1">
      <alignment horizontal="center" vertical="center" wrapText="1"/>
    </xf>
    <xf numFmtId="0" fontId="7" fillId="23" borderId="21" xfId="0" applyFont="1" applyFill="1" applyBorder="1" applyAlignment="1">
      <alignment horizontal="center" vertical="center" wrapText="1"/>
    </xf>
    <xf numFmtId="0" fontId="7" fillId="23" borderId="48" xfId="0" applyFont="1" applyFill="1" applyBorder="1" applyAlignment="1">
      <alignment horizontal="center" vertical="center" wrapText="1"/>
    </xf>
    <xf numFmtId="0" fontId="13" fillId="23" borderId="48" xfId="0" applyFont="1" applyFill="1" applyBorder="1" applyAlignment="1">
      <alignment horizontal="left" vertical="center" wrapText="1"/>
    </xf>
    <xf numFmtId="0" fontId="7" fillId="23" borderId="15" xfId="0" applyFont="1" applyFill="1" applyBorder="1" applyAlignment="1">
      <alignment horizontal="center" vertical="center" wrapText="1"/>
    </xf>
    <xf numFmtId="49" fontId="13" fillId="23" borderId="15" xfId="0" applyNumberFormat="1" applyFont="1" applyFill="1" applyBorder="1" applyAlignment="1">
      <alignment horizontal="center" vertical="center" wrapText="1"/>
    </xf>
    <xf numFmtId="49" fontId="8" fillId="23" borderId="25" xfId="0" applyNumberFormat="1" applyFont="1" applyFill="1" applyBorder="1" applyAlignment="1">
      <alignment horizontal="center" vertical="center" wrapText="1"/>
    </xf>
    <xf numFmtId="49" fontId="8" fillId="23" borderId="15" xfId="0" applyNumberFormat="1" applyFont="1" applyFill="1" applyBorder="1" applyAlignment="1">
      <alignment horizontal="center" vertical="center" wrapText="1"/>
    </xf>
    <xf numFmtId="49" fontId="7" fillId="23" borderId="10" xfId="0" applyNumberFormat="1" applyFont="1" applyFill="1" applyBorder="1" applyAlignment="1">
      <alignment horizontal="right" vertical="center"/>
    </xf>
    <xf numFmtId="49" fontId="12" fillId="23" borderId="10" xfId="0" applyNumberFormat="1" applyFont="1" applyFill="1" applyBorder="1" applyAlignment="1">
      <alignment horizontal="center" vertical="center" wrapText="1"/>
    </xf>
    <xf numFmtId="0" fontId="35" fillId="23" borderId="50" xfId="0" applyFont="1" applyFill="1" applyBorder="1" applyAlignment="1">
      <alignment horizontal="left" vertical="center" wrapText="1"/>
    </xf>
    <xf numFmtId="49" fontId="7" fillId="23" borderId="11" xfId="0" applyNumberFormat="1" applyFont="1" applyFill="1" applyBorder="1" applyAlignment="1">
      <alignment horizontal="center" vertical="center" wrapText="1"/>
    </xf>
    <xf numFmtId="49" fontId="7" fillId="23" borderId="31" xfId="0" applyNumberFormat="1" applyFont="1" applyFill="1" applyBorder="1" applyAlignment="1">
      <alignment horizontal="center" vertical="center" wrapText="1"/>
    </xf>
    <xf numFmtId="49" fontId="7" fillId="23" borderId="27" xfId="0" applyNumberFormat="1" applyFont="1" applyFill="1" applyBorder="1" applyAlignment="1">
      <alignment horizontal="center" vertical="center" wrapText="1"/>
    </xf>
    <xf numFmtId="49" fontId="7" fillId="23" borderId="37" xfId="0" applyNumberFormat="1" applyFont="1" applyFill="1" applyBorder="1" applyAlignment="1">
      <alignment horizontal="right" vertical="center"/>
    </xf>
    <xf numFmtId="0" fontId="8" fillId="23" borderId="49" xfId="0" applyFont="1" applyFill="1" applyBorder="1" applyAlignment="1">
      <alignment horizontal="left" vertical="center" wrapText="1"/>
    </xf>
    <xf numFmtId="49" fontId="8" fillId="23" borderId="11" xfId="0" applyNumberFormat="1" applyFont="1" applyFill="1" applyBorder="1" applyAlignment="1">
      <alignment horizontal="center" vertical="center" wrapText="1"/>
    </xf>
    <xf numFmtId="49" fontId="12" fillId="23" borderId="10" xfId="0" applyNumberFormat="1" applyFont="1" applyFill="1" applyBorder="1"/>
    <xf numFmtId="49" fontId="33" fillId="23" borderId="10" xfId="0" applyNumberFormat="1" applyFont="1" applyFill="1" applyBorder="1"/>
    <xf numFmtId="49" fontId="13" fillId="23" borderId="11" xfId="0" applyNumberFormat="1" applyFont="1" applyFill="1" applyBorder="1" applyAlignment="1">
      <alignment horizontal="center" vertical="center" wrapText="1"/>
    </xf>
    <xf numFmtId="49" fontId="8" fillId="23" borderId="31" xfId="0" applyNumberFormat="1" applyFont="1" applyFill="1" applyBorder="1" applyAlignment="1">
      <alignment horizontal="center" vertical="center" wrapText="1"/>
    </xf>
    <xf numFmtId="0" fontId="13" fillId="23" borderId="51" xfId="0" applyFont="1" applyFill="1" applyBorder="1" applyAlignment="1">
      <alignment horizontal="left" vertical="center" wrapText="1"/>
    </xf>
    <xf numFmtId="49" fontId="8" fillId="23" borderId="49" xfId="0" applyNumberFormat="1" applyFont="1" applyFill="1" applyBorder="1" applyAlignment="1">
      <alignment horizontal="center" vertical="center" wrapText="1"/>
    </xf>
    <xf numFmtId="49" fontId="12" fillId="23" borderId="50" xfId="0" applyNumberFormat="1" applyFont="1" applyFill="1" applyBorder="1" applyAlignment="1">
      <alignment horizontal="center" vertical="center" wrapText="1"/>
    </xf>
    <xf numFmtId="49" fontId="7" fillId="23" borderId="50" xfId="0" applyNumberFormat="1" applyFont="1" applyFill="1" applyBorder="1" applyAlignment="1">
      <alignment horizontal="center" vertical="center" wrapText="1"/>
    </xf>
    <xf numFmtId="49" fontId="13" fillId="23" borderId="49" xfId="0" applyNumberFormat="1" applyFont="1" applyFill="1" applyBorder="1" applyAlignment="1">
      <alignment horizontal="center" vertical="center" wrapText="1"/>
    </xf>
    <xf numFmtId="49" fontId="13" fillId="23" borderId="12" xfId="0" applyNumberFormat="1" applyFont="1" applyFill="1" applyBorder="1" applyAlignment="1">
      <alignment horizontal="center" vertical="center" wrapText="1"/>
    </xf>
    <xf numFmtId="49" fontId="8" fillId="23" borderId="12" xfId="0" applyNumberFormat="1" applyFont="1" applyFill="1" applyBorder="1" applyAlignment="1">
      <alignment horizontal="center" vertical="center" wrapText="1"/>
    </xf>
    <xf numFmtId="49" fontId="8" fillId="23" borderId="41" xfId="0" applyNumberFormat="1" applyFont="1" applyFill="1" applyBorder="1" applyAlignment="1">
      <alignment horizontal="center" vertical="center" wrapText="1"/>
    </xf>
    <xf numFmtId="49" fontId="13" fillId="23" borderId="13" xfId="0" applyNumberFormat="1" applyFont="1" applyFill="1" applyBorder="1" applyAlignment="1">
      <alignment horizontal="center" vertical="center" wrapText="1"/>
    </xf>
    <xf numFmtId="49" fontId="8" fillId="23" borderId="13" xfId="0" applyNumberFormat="1" applyFont="1" applyFill="1" applyBorder="1" applyAlignment="1">
      <alignment horizontal="center" vertical="center" wrapText="1"/>
    </xf>
    <xf numFmtId="49" fontId="8" fillId="23" borderId="24" xfId="0" applyNumberFormat="1" applyFont="1" applyFill="1" applyBorder="1" applyAlignment="1">
      <alignment horizontal="center" vertical="center" wrapText="1"/>
    </xf>
    <xf numFmtId="0" fontId="13" fillId="23" borderId="24" xfId="0" applyFont="1" applyFill="1" applyBorder="1" applyAlignment="1">
      <alignment horizontal="left" vertical="center" wrapText="1"/>
    </xf>
    <xf numFmtId="49" fontId="8" fillId="23" borderId="17" xfId="0" applyNumberFormat="1" applyFont="1" applyFill="1" applyBorder="1" applyAlignment="1">
      <alignment horizontal="center" vertical="center" wrapText="1"/>
    </xf>
    <xf numFmtId="0" fontId="10" fillId="23" borderId="17" xfId="0" applyFont="1" applyFill="1" applyBorder="1" applyAlignment="1">
      <alignment horizontal="left" vertical="center" wrapText="1"/>
    </xf>
    <xf numFmtId="49" fontId="8" fillId="23" borderId="43" xfId="0" applyNumberFormat="1" applyFont="1" applyFill="1" applyBorder="1" applyAlignment="1">
      <alignment horizontal="center" vertical="center" wrapText="1"/>
    </xf>
    <xf numFmtId="0" fontId="13" fillId="23" borderId="43" xfId="0" applyFont="1" applyFill="1" applyBorder="1" applyAlignment="1">
      <alignment horizontal="left" vertical="center" wrapText="1"/>
    </xf>
    <xf numFmtId="49" fontId="12" fillId="23" borderId="44" xfId="0" applyNumberFormat="1" applyFont="1" applyFill="1" applyBorder="1" applyAlignment="1">
      <alignment horizontal="center" vertical="center" wrapText="1"/>
    </xf>
    <xf numFmtId="0" fontId="35" fillId="23" borderId="44" xfId="0" applyFont="1" applyFill="1" applyBorder="1" applyAlignment="1">
      <alignment horizontal="left" vertical="center" wrapText="1"/>
    </xf>
    <xf numFmtId="49" fontId="12" fillId="23" borderId="14" xfId="0" applyNumberFormat="1" applyFont="1" applyFill="1" applyBorder="1"/>
    <xf numFmtId="49" fontId="12" fillId="23" borderId="53" xfId="0" applyNumberFormat="1" applyFont="1" applyFill="1" applyBorder="1" applyAlignment="1">
      <alignment horizontal="center" vertical="center" wrapText="1"/>
    </xf>
    <xf numFmtId="49" fontId="13" fillId="23" borderId="37" xfId="0" applyNumberFormat="1" applyFont="1" applyFill="1" applyBorder="1" applyAlignment="1">
      <alignment horizontal="center" vertical="center" wrapText="1"/>
    </xf>
    <xf numFmtId="49" fontId="8" fillId="23" borderId="0" xfId="0" applyNumberFormat="1" applyFont="1" applyFill="1" applyBorder="1" applyAlignment="1">
      <alignment horizontal="center" vertical="center" wrapText="1"/>
    </xf>
    <xf numFmtId="49" fontId="8" fillId="23" borderId="19" xfId="0" applyNumberFormat="1" applyFont="1" applyFill="1" applyBorder="1" applyAlignment="1">
      <alignment horizontal="center" vertical="center" wrapText="1"/>
    </xf>
    <xf numFmtId="0" fontId="13" fillId="23" borderId="19" xfId="0" applyFont="1" applyFill="1" applyBorder="1" applyAlignment="1">
      <alignment horizontal="left" vertical="center" wrapText="1"/>
    </xf>
    <xf numFmtId="49" fontId="8" fillId="23" borderId="40" xfId="0" applyNumberFormat="1" applyFont="1" applyFill="1" applyBorder="1" applyAlignment="1">
      <alignment horizontal="center" vertical="center" wrapText="1"/>
    </xf>
    <xf numFmtId="49" fontId="8" fillId="23" borderId="39" xfId="0" applyNumberFormat="1" applyFont="1" applyFill="1" applyBorder="1" applyAlignment="1">
      <alignment horizontal="center" vertical="center" wrapText="1"/>
    </xf>
    <xf numFmtId="0" fontId="13" fillId="23" borderId="39" xfId="0" applyFont="1" applyFill="1" applyBorder="1" applyAlignment="1">
      <alignment horizontal="left" vertical="center" wrapText="1"/>
    </xf>
    <xf numFmtId="0" fontId="13" fillId="23" borderId="17" xfId="0" applyFont="1" applyFill="1" applyBorder="1" applyAlignment="1">
      <alignment horizontal="left" vertical="center" wrapText="1"/>
    </xf>
    <xf numFmtId="49" fontId="13" fillId="23" borderId="42" xfId="0" applyNumberFormat="1" applyFont="1" applyFill="1" applyBorder="1" applyAlignment="1">
      <alignment horizontal="center" vertical="center" wrapText="1"/>
    </xf>
    <xf numFmtId="0" fontId="10" fillId="23" borderId="18" xfId="0" applyFont="1" applyFill="1" applyBorder="1" applyAlignment="1">
      <alignment horizontal="left" vertical="center" wrapText="1"/>
    </xf>
    <xf numFmtId="49" fontId="10" fillId="23" borderId="17" xfId="0" applyNumberFormat="1" applyFont="1" applyFill="1" applyBorder="1" applyAlignment="1">
      <alignment horizontal="center" vertical="center" wrapText="1"/>
    </xf>
    <xf numFmtId="0" fontId="10" fillId="23" borderId="13" xfId="0" applyFont="1" applyFill="1" applyBorder="1" applyAlignment="1">
      <alignment horizontal="center" vertical="center" wrapText="1"/>
    </xf>
    <xf numFmtId="0" fontId="12" fillId="23" borderId="0" xfId="0" applyFont="1" applyFill="1" applyAlignment="1">
      <alignment vertical="center"/>
    </xf>
    <xf numFmtId="0" fontId="7" fillId="23" borderId="0" xfId="43" applyFont="1" applyFill="1" applyAlignment="1">
      <alignment horizontal="right" vertical="center"/>
    </xf>
    <xf numFmtId="0" fontId="12" fillId="23" borderId="0" xfId="43" applyFont="1" applyFill="1" applyBorder="1" applyAlignment="1">
      <alignment vertical="center" wrapText="1"/>
    </xf>
    <xf numFmtId="0" fontId="12" fillId="23" borderId="0" xfId="43" applyFont="1" applyFill="1" applyAlignment="1">
      <alignment vertical="center" wrapText="1"/>
    </xf>
    <xf numFmtId="0" fontId="35" fillId="23" borderId="42" xfId="0" applyFont="1" applyFill="1" applyBorder="1" applyAlignment="1">
      <alignment horizontal="center" vertical="center" wrapText="1"/>
    </xf>
    <xf numFmtId="0" fontId="35" fillId="23" borderId="17" xfId="0" applyFont="1" applyFill="1" applyBorder="1" applyAlignment="1">
      <alignment horizontal="center" vertical="center" wrapText="1"/>
    </xf>
    <xf numFmtId="0" fontId="35" fillId="23" borderId="53" xfId="0" applyFont="1" applyFill="1" applyBorder="1" applyAlignment="1">
      <alignment horizontal="center" vertical="center" wrapText="1"/>
    </xf>
    <xf numFmtId="0" fontId="35" fillId="23" borderId="27" xfId="0" applyFont="1" applyFill="1" applyBorder="1" applyAlignment="1">
      <alignment horizontal="center" vertical="center" wrapText="1"/>
    </xf>
    <xf numFmtId="0" fontId="35" fillId="23" borderId="31" xfId="0" applyFont="1" applyFill="1" applyBorder="1" applyAlignment="1">
      <alignment horizontal="center" vertical="center" wrapText="1"/>
    </xf>
    <xf numFmtId="49" fontId="35" fillId="23" borderId="27" xfId="0" applyNumberFormat="1" applyFont="1" applyFill="1" applyBorder="1" applyAlignment="1">
      <alignment horizontal="center" vertical="center" wrapText="1"/>
    </xf>
    <xf numFmtId="49" fontId="35" fillId="23" borderId="31" xfId="0" applyNumberFormat="1" applyFont="1" applyFill="1" applyBorder="1" applyAlignment="1">
      <alignment horizontal="center" vertical="center" wrapText="1"/>
    </xf>
    <xf numFmtId="49" fontId="35" fillId="23" borderId="10" xfId="0" applyNumberFormat="1" applyFont="1" applyFill="1" applyBorder="1" applyAlignment="1">
      <alignment horizontal="center" vertical="center" wrapText="1"/>
    </xf>
    <xf numFmtId="49" fontId="35" fillId="23" borderId="34" xfId="0" applyNumberFormat="1" applyFont="1" applyFill="1" applyBorder="1" applyAlignment="1">
      <alignment horizontal="center" vertical="center" wrapText="1"/>
    </xf>
    <xf numFmtId="0" fontId="35" fillId="23" borderId="53" xfId="0" applyFont="1" applyFill="1" applyBorder="1" applyAlignment="1">
      <alignment horizontal="left" vertical="center" wrapText="1"/>
    </xf>
    <xf numFmtId="0" fontId="8" fillId="23" borderId="48" xfId="0" applyFont="1" applyFill="1" applyBorder="1" applyAlignment="1">
      <alignment horizontal="center" vertical="center" wrapText="1"/>
    </xf>
    <xf numFmtId="0" fontId="8" fillId="23" borderId="13" xfId="0" applyFont="1" applyFill="1" applyBorder="1" applyAlignment="1">
      <alignment horizontal="center" vertical="center" wrapText="1"/>
    </xf>
    <xf numFmtId="0" fontId="7" fillId="23" borderId="21" xfId="0" applyFont="1" applyFill="1" applyBorder="1" applyAlignment="1">
      <alignment horizontal="center" vertical="center" wrapText="1"/>
    </xf>
    <xf numFmtId="0" fontId="7" fillId="23" borderId="0" xfId="43" applyFont="1" applyFill="1" applyBorder="1" applyAlignment="1">
      <alignment horizontal="right" vertical="center"/>
    </xf>
    <xf numFmtId="0" fontId="14" fillId="23" borderId="0" xfId="43" applyFont="1" applyFill="1" applyBorder="1" applyAlignment="1">
      <alignment vertical="center" wrapText="1"/>
    </xf>
    <xf numFmtId="0" fontId="12" fillId="0" borderId="63" xfId="43" applyFont="1" applyFill="1" applyBorder="1" applyAlignment="1">
      <alignment vertical="center"/>
    </xf>
    <xf numFmtId="0" fontId="35" fillId="23" borderId="68" xfId="0" applyFont="1" applyFill="1" applyBorder="1" applyAlignment="1">
      <alignment horizontal="left" vertical="center" wrapText="1"/>
    </xf>
    <xf numFmtId="0" fontId="35" fillId="23" borderId="63" xfId="0" applyFont="1" applyFill="1" applyBorder="1" applyAlignment="1">
      <alignment horizontal="left" vertical="center" wrapText="1"/>
    </xf>
    <xf numFmtId="0" fontId="13" fillId="23" borderId="61" xfId="0" applyFont="1" applyFill="1" applyBorder="1" applyAlignment="1">
      <alignment horizontal="left" vertical="center" wrapText="1"/>
    </xf>
    <xf numFmtId="0" fontId="13" fillId="23" borderId="69" xfId="0" applyFont="1" applyFill="1" applyBorder="1" applyAlignment="1">
      <alignment horizontal="left" vertical="center" wrapText="1"/>
    </xf>
    <xf numFmtId="0" fontId="7" fillId="23" borderId="30" xfId="0" applyFont="1" applyFill="1" applyBorder="1" applyAlignment="1">
      <alignment horizontal="left" vertical="center" wrapText="1"/>
    </xf>
    <xf numFmtId="0" fontId="13" fillId="23" borderId="55" xfId="0" applyFont="1" applyFill="1" applyBorder="1" applyAlignment="1">
      <alignment horizontal="left" vertical="center" wrapText="1"/>
    </xf>
    <xf numFmtId="0" fontId="7" fillId="23" borderId="56" xfId="0" applyFont="1" applyFill="1" applyBorder="1" applyAlignment="1">
      <alignment horizontal="left" vertical="center" wrapText="1"/>
    </xf>
    <xf numFmtId="0" fontId="7" fillId="23" borderId="67" xfId="0" applyFont="1" applyFill="1" applyBorder="1" applyAlignment="1">
      <alignment vertical="center"/>
    </xf>
    <xf numFmtId="0" fontId="35" fillId="23" borderId="56" xfId="0" applyFont="1" applyFill="1" applyBorder="1" applyAlignment="1">
      <alignment horizontal="left" vertical="center" wrapText="1"/>
    </xf>
    <xf numFmtId="0" fontId="7" fillId="23" borderId="56" xfId="0" applyFont="1" applyFill="1" applyBorder="1" applyAlignment="1">
      <alignment vertical="center"/>
    </xf>
    <xf numFmtId="0" fontId="7" fillId="23" borderId="70" xfId="0" applyFont="1" applyFill="1" applyBorder="1" applyAlignment="1">
      <alignment horizontal="left" vertical="center" wrapText="1"/>
    </xf>
    <xf numFmtId="0" fontId="13" fillId="23" borderId="38" xfId="0" applyFont="1" applyFill="1" applyBorder="1" applyAlignment="1">
      <alignment horizontal="left" vertical="center" wrapText="1"/>
    </xf>
    <xf numFmtId="0" fontId="13" fillId="23" borderId="71" xfId="0" applyFont="1" applyFill="1" applyBorder="1" applyAlignment="1">
      <alignment horizontal="left" vertical="center" wrapText="1"/>
    </xf>
    <xf numFmtId="0" fontId="35" fillId="23" borderId="30" xfId="0" applyFont="1" applyFill="1" applyBorder="1" applyAlignment="1">
      <alignment horizontal="left" vertical="center" wrapText="1"/>
    </xf>
    <xf numFmtId="0" fontId="7" fillId="23" borderId="68" xfId="0" applyFont="1" applyFill="1" applyBorder="1" applyAlignment="1">
      <alignment horizontal="left" vertical="center" wrapText="1"/>
    </xf>
    <xf numFmtId="0" fontId="13" fillId="23" borderId="6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3" fillId="23" borderId="19" xfId="0" applyNumberFormat="1" applyFont="1" applyFill="1" applyBorder="1" applyAlignment="1">
      <alignment horizontal="center" vertical="center" wrapText="1"/>
    </xf>
    <xf numFmtId="0" fontId="12" fillId="23" borderId="23" xfId="0" applyFont="1" applyFill="1" applyBorder="1" applyAlignment="1">
      <alignment vertical="center"/>
    </xf>
    <xf numFmtId="0" fontId="12" fillId="23" borderId="20" xfId="0" applyFont="1" applyFill="1" applyBorder="1" applyAlignment="1">
      <alignment vertical="center"/>
    </xf>
    <xf numFmtId="0" fontId="12" fillId="23" borderId="21" xfId="0" applyFont="1" applyFill="1" applyBorder="1" applyAlignment="1">
      <alignment vertical="center"/>
    </xf>
    <xf numFmtId="0" fontId="12" fillId="23" borderId="40" xfId="0" applyFont="1" applyFill="1" applyBorder="1" applyAlignment="1">
      <alignment vertical="center"/>
    </xf>
    <xf numFmtId="0" fontId="12" fillId="23" borderId="22" xfId="0" applyFont="1" applyFill="1" applyBorder="1" applyAlignment="1">
      <alignment vertical="center"/>
    </xf>
    <xf numFmtId="0" fontId="12" fillId="23" borderId="12" xfId="0" applyFont="1" applyFill="1" applyBorder="1" applyAlignment="1">
      <alignment vertical="center"/>
    </xf>
    <xf numFmtId="0" fontId="8" fillId="23" borderId="19" xfId="0" applyFont="1" applyFill="1" applyBorder="1" applyAlignment="1">
      <alignment horizontal="centerContinuous" vertical="center"/>
    </xf>
    <xf numFmtId="0" fontId="8" fillId="23" borderId="0" xfId="0" applyFont="1" applyFill="1" applyBorder="1" applyAlignment="1">
      <alignment horizontal="centerContinuous" vertical="center"/>
    </xf>
    <xf numFmtId="0" fontId="12" fillId="23" borderId="0" xfId="0" applyFont="1" applyFill="1" applyBorder="1" applyAlignment="1">
      <alignment horizontal="centerContinuous" vertical="center"/>
    </xf>
    <xf numFmtId="0" fontId="12" fillId="23" borderId="13" xfId="0" applyFont="1" applyFill="1" applyBorder="1" applyAlignment="1">
      <alignment vertical="center"/>
    </xf>
    <xf numFmtId="0" fontId="12" fillId="23" borderId="18" xfId="0" applyFont="1" applyFill="1" applyBorder="1" applyAlignment="1">
      <alignment vertical="center"/>
    </xf>
    <xf numFmtId="0" fontId="12" fillId="23" borderId="24" xfId="0" applyFont="1" applyFill="1" applyBorder="1" applyAlignment="1">
      <alignment vertical="center"/>
    </xf>
    <xf numFmtId="0" fontId="10" fillId="23" borderId="17" xfId="0" applyFont="1" applyFill="1" applyBorder="1" applyAlignment="1">
      <alignment vertical="center"/>
    </xf>
    <xf numFmtId="0" fontId="10" fillId="23" borderId="18" xfId="0" applyFont="1" applyFill="1" applyBorder="1" applyAlignment="1">
      <alignment vertical="center"/>
    </xf>
    <xf numFmtId="0" fontId="39" fillId="23" borderId="0" xfId="44" applyFont="1" applyFill="1"/>
    <xf numFmtId="0" fontId="40" fillId="23" borderId="0" xfId="44" applyFont="1" applyFill="1"/>
    <xf numFmtId="0" fontId="40" fillId="23" borderId="0" xfId="44" applyFont="1" applyFill="1" applyAlignment="1">
      <alignment horizontal="center" vertical="center"/>
    </xf>
    <xf numFmtId="0" fontId="40" fillId="23" borderId="0" xfId="44" applyFont="1" applyFill="1" applyBorder="1" applyAlignment="1"/>
    <xf numFmtId="0" fontId="41" fillId="23" borderId="41" xfId="44" applyFont="1" applyFill="1" applyBorder="1" applyAlignment="1">
      <alignment horizontal="center" vertical="center" wrapText="1"/>
    </xf>
    <xf numFmtId="0" fontId="40" fillId="23" borderId="0" xfId="44" applyFont="1" applyFill="1" applyAlignment="1">
      <alignment vertical="center"/>
    </xf>
    <xf numFmtId="2" fontId="39" fillId="23" borderId="48" xfId="44" applyNumberFormat="1" applyFont="1" applyFill="1" applyBorder="1" applyAlignment="1">
      <alignment horizontal="right" vertical="top" wrapText="1"/>
    </xf>
    <xf numFmtId="0" fontId="40" fillId="23" borderId="0" xfId="44" applyFont="1" applyFill="1" applyBorder="1"/>
    <xf numFmtId="0" fontId="40" fillId="23" borderId="0" xfId="44" applyFont="1" applyFill="1" applyBorder="1" applyAlignment="1">
      <alignment horizontal="justify" vertical="top" wrapText="1"/>
    </xf>
    <xf numFmtId="0" fontId="39" fillId="23" borderId="0" xfId="44" applyFont="1" applyFill="1" applyBorder="1" applyAlignment="1">
      <alignment horizontal="justify" vertical="top" wrapText="1"/>
    </xf>
    <xf numFmtId="0" fontId="39" fillId="23" borderId="0" xfId="44" applyFont="1" applyFill="1" applyBorder="1"/>
    <xf numFmtId="0" fontId="42" fillId="23" borderId="0" xfId="44" applyFont="1" applyFill="1" applyBorder="1" applyAlignment="1">
      <alignment horizontal="justify" vertical="top" wrapText="1"/>
    </xf>
    <xf numFmtId="0" fontId="43" fillId="23" borderId="0" xfId="44" applyFont="1" applyFill="1" applyBorder="1" applyAlignment="1">
      <alignment horizontal="justify" vertical="top" wrapText="1"/>
    </xf>
    <xf numFmtId="37" fontId="45" fillId="24" borderId="54" xfId="0" applyNumberFormat="1" applyFont="1" applyFill="1" applyBorder="1" applyAlignment="1">
      <alignment horizontal="right" vertical="center" wrapText="1"/>
    </xf>
    <xf numFmtId="0" fontId="13" fillId="23" borderId="25" xfId="0" applyFont="1" applyFill="1" applyBorder="1" applyAlignment="1">
      <alignment horizontal="left" vertical="center" wrapText="1"/>
    </xf>
    <xf numFmtId="37" fontId="45" fillId="24" borderId="29" xfId="0" applyNumberFormat="1" applyFont="1" applyFill="1" applyBorder="1" applyAlignment="1">
      <alignment horizontal="right" vertical="center" wrapText="1"/>
    </xf>
    <xf numFmtId="0" fontId="35" fillId="23" borderId="18" xfId="0" applyFont="1" applyFill="1" applyBorder="1" applyAlignment="1">
      <alignment horizontal="left" vertical="center" wrapText="1"/>
    </xf>
    <xf numFmtId="37" fontId="45" fillId="24" borderId="35" xfId="0" applyNumberFormat="1" applyFont="1" applyFill="1" applyBorder="1" applyAlignment="1">
      <alignment horizontal="right" vertical="center" wrapText="1"/>
    </xf>
    <xf numFmtId="3" fontId="12" fillId="0" borderId="31" xfId="0" applyNumberFormat="1" applyFont="1" applyFill="1" applyBorder="1" applyAlignment="1">
      <alignment horizontal="center" vertical="center" wrapText="1"/>
    </xf>
    <xf numFmtId="3" fontId="12" fillId="0" borderId="32" xfId="0" applyNumberFormat="1" applyFont="1" applyFill="1" applyBorder="1" applyAlignment="1">
      <alignment horizontal="center" vertical="center" wrapText="1"/>
    </xf>
    <xf numFmtId="3" fontId="12" fillId="0" borderId="33" xfId="0" applyNumberFormat="1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3" fontId="12" fillId="0" borderId="47" xfId="0" applyNumberFormat="1" applyFont="1" applyFill="1" applyBorder="1" applyAlignment="1">
      <alignment horizontal="center" vertical="center" wrapText="1"/>
    </xf>
    <xf numFmtId="3" fontId="12" fillId="0" borderId="46" xfId="0" applyNumberFormat="1" applyFont="1" applyFill="1" applyBorder="1" applyAlignment="1">
      <alignment horizontal="center" vertical="center" wrapText="1"/>
    </xf>
    <xf numFmtId="3" fontId="12" fillId="0" borderId="40" xfId="0" applyNumberFormat="1" applyFont="1" applyFill="1" applyBorder="1" applyAlignment="1">
      <alignment horizontal="center" vertical="center" wrapText="1"/>
    </xf>
    <xf numFmtId="3" fontId="12" fillId="0" borderId="64" xfId="0" applyNumberFormat="1" applyFont="1" applyFill="1" applyBorder="1" applyAlignment="1">
      <alignment horizontal="center" vertical="center" wrapText="1"/>
    </xf>
    <xf numFmtId="3" fontId="12" fillId="0" borderId="36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center" vertical="center" wrapText="1"/>
    </xf>
    <xf numFmtId="3" fontId="12" fillId="0" borderId="65" xfId="0" applyNumberFormat="1" applyFont="1" applyFill="1" applyBorder="1" applyAlignment="1">
      <alignment horizontal="center" vertical="center" wrapText="1"/>
    </xf>
    <xf numFmtId="3" fontId="12" fillId="0" borderId="57" xfId="0" applyNumberFormat="1" applyFont="1" applyFill="1" applyBorder="1" applyAlignment="1">
      <alignment horizontal="center" vertical="center" wrapText="1"/>
    </xf>
    <xf numFmtId="3" fontId="12" fillId="0" borderId="26" xfId="0" applyNumberFormat="1" applyFont="1" applyFill="1" applyBorder="1" applyAlignment="1">
      <alignment horizontal="center" vertical="center" wrapText="1"/>
    </xf>
    <xf numFmtId="3" fontId="12" fillId="0" borderId="66" xfId="0" applyNumberFormat="1" applyFont="1" applyFill="1" applyBorder="1" applyAlignment="1">
      <alignment horizontal="center" vertical="center" wrapText="1"/>
    </xf>
    <xf numFmtId="3" fontId="12" fillId="0" borderId="29" xfId="0" applyNumberFormat="1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wrapText="1"/>
    </xf>
    <xf numFmtId="3" fontId="12" fillId="0" borderId="28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56" xfId="0" applyNumberFormat="1" applyFont="1" applyFill="1" applyBorder="1" applyAlignment="1">
      <alignment horizontal="center" vertical="center" wrapText="1"/>
    </xf>
    <xf numFmtId="3" fontId="12" fillId="0" borderId="58" xfId="0" applyNumberFormat="1" applyFont="1" applyFill="1" applyBorder="1" applyAlignment="1">
      <alignment horizontal="center" vertical="center" wrapText="1"/>
    </xf>
    <xf numFmtId="3" fontId="12" fillId="0" borderId="35" xfId="0" applyNumberFormat="1" applyFont="1" applyFill="1" applyBorder="1" applyAlignment="1">
      <alignment horizontal="center" vertical="center" wrapText="1"/>
    </xf>
    <xf numFmtId="3" fontId="12" fillId="0" borderId="67" xfId="0" applyNumberFormat="1" applyFont="1" applyFill="1" applyBorder="1" applyAlignment="1">
      <alignment horizontal="center" vertical="center" wrapText="1"/>
    </xf>
    <xf numFmtId="3" fontId="12" fillId="0" borderId="60" xfId="0" applyNumberFormat="1" applyFont="1" applyFill="1" applyBorder="1" applyAlignment="1">
      <alignment horizontal="center" vertical="center" wrapText="1"/>
    </xf>
    <xf numFmtId="3" fontId="12" fillId="0" borderId="67" xfId="43" applyNumberFormat="1" applyFont="1" applyFill="1" applyBorder="1" applyAlignment="1">
      <alignment horizontal="center" vertical="center" wrapText="1"/>
    </xf>
    <xf numFmtId="3" fontId="12" fillId="0" borderId="60" xfId="43" applyNumberFormat="1" applyFont="1" applyFill="1" applyBorder="1" applyAlignment="1">
      <alignment horizontal="center" vertical="center" wrapText="1"/>
    </xf>
    <xf numFmtId="0" fontId="7" fillId="23" borderId="44" xfId="0" applyFont="1" applyFill="1" applyBorder="1" applyAlignment="1">
      <alignment horizontal="left" vertical="center" wrapText="1"/>
    </xf>
    <xf numFmtId="0" fontId="7" fillId="23" borderId="19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37" fontId="13" fillId="24" borderId="35" xfId="0" applyNumberFormat="1" applyFont="1" applyFill="1" applyBorder="1" applyAlignment="1">
      <alignment horizontal="right" vertical="center" wrapText="1"/>
    </xf>
    <xf numFmtId="37" fontId="13" fillId="24" borderId="29" xfId="0" applyNumberFormat="1" applyFont="1" applyFill="1" applyBorder="1" applyAlignment="1">
      <alignment horizontal="right" vertical="center" wrapText="1"/>
    </xf>
    <xf numFmtId="37" fontId="13" fillId="24" borderId="72" xfId="0" applyNumberFormat="1" applyFont="1" applyFill="1" applyBorder="1" applyAlignment="1">
      <alignment horizontal="right" vertical="center" wrapText="1"/>
    </xf>
    <xf numFmtId="37" fontId="13" fillId="24" borderId="73" xfId="0" applyNumberFormat="1" applyFont="1" applyFill="1" applyBorder="1" applyAlignment="1">
      <alignment horizontal="right" vertical="center" wrapText="1"/>
    </xf>
    <xf numFmtId="37" fontId="13" fillId="24" borderId="54" xfId="0" applyNumberFormat="1" applyFont="1" applyFill="1" applyBorder="1" applyAlignment="1">
      <alignment horizontal="right" vertical="center" wrapText="1"/>
    </xf>
    <xf numFmtId="3" fontId="12" fillId="0" borderId="71" xfId="0" applyNumberFormat="1" applyFont="1" applyFill="1" applyBorder="1" applyAlignment="1">
      <alignment horizontal="center" vertical="center" wrapText="1"/>
    </xf>
    <xf numFmtId="3" fontId="12" fillId="0" borderId="74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7" fillId="23" borderId="27" xfId="0" applyFont="1" applyFill="1" applyBorder="1" applyAlignment="1">
      <alignment horizontal="left" vertical="center" wrapText="1"/>
    </xf>
    <xf numFmtId="0" fontId="13" fillId="23" borderId="40" xfId="0" applyFont="1" applyFill="1" applyBorder="1" applyAlignment="1">
      <alignment horizontal="left" vertical="center" wrapText="1"/>
    </xf>
    <xf numFmtId="37" fontId="13" fillId="24" borderId="46" xfId="0" applyNumberFormat="1" applyFont="1" applyFill="1" applyBorder="1" applyAlignment="1">
      <alignment horizontal="right" vertical="center" wrapText="1"/>
    </xf>
    <xf numFmtId="49" fontId="8" fillId="23" borderId="48" xfId="0" applyNumberFormat="1" applyFont="1" applyFill="1" applyBorder="1" applyAlignment="1">
      <alignment horizontal="center" vertical="center" wrapText="1"/>
    </xf>
    <xf numFmtId="0" fontId="10" fillId="23" borderId="0" xfId="0" applyFont="1" applyFill="1" applyBorder="1" applyAlignment="1">
      <alignment horizontal="left" vertical="center" wrapText="1"/>
    </xf>
    <xf numFmtId="0" fontId="12" fillId="0" borderId="71" xfId="43" applyFont="1" applyFill="1" applyBorder="1" applyAlignment="1">
      <alignment horizontal="center" vertical="center" wrapText="1"/>
    </xf>
    <xf numFmtId="0" fontId="12" fillId="0" borderId="57" xfId="43" applyFont="1" applyFill="1" applyBorder="1" applyAlignment="1">
      <alignment horizontal="center" vertical="center" wrapText="1"/>
    </xf>
    <xf numFmtId="49" fontId="10" fillId="23" borderId="39" xfId="0" applyNumberFormat="1" applyFont="1" applyFill="1" applyBorder="1" applyAlignment="1">
      <alignment horizontal="center" vertical="center" wrapText="1"/>
    </xf>
    <xf numFmtId="0" fontId="10" fillId="23" borderId="12" xfId="0" applyFont="1" applyFill="1" applyBorder="1" applyAlignment="1">
      <alignment horizontal="center" vertical="center" wrapText="1"/>
    </xf>
    <xf numFmtId="37" fontId="13" fillId="24" borderId="75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7" fontId="13" fillId="0" borderId="0" xfId="0" applyNumberFormat="1" applyFont="1" applyFill="1" applyBorder="1" applyAlignment="1">
      <alignment horizontal="right" vertical="center" wrapText="1"/>
    </xf>
    <xf numFmtId="37" fontId="13" fillId="24" borderId="12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Fill="1" applyBorder="1" applyAlignment="1">
      <alignment horizontal="center" vertical="center" wrapText="1"/>
    </xf>
    <xf numFmtId="37" fontId="12" fillId="0" borderId="0" xfId="0" applyNumberFormat="1" applyFont="1" applyFill="1" applyAlignment="1">
      <alignment vertical="center"/>
    </xf>
    <xf numFmtId="0" fontId="15" fillId="0" borderId="39" xfId="0" applyFont="1" applyFill="1" applyBorder="1" applyAlignment="1">
      <alignment horizontal="left" wrapText="1"/>
    </xf>
    <xf numFmtId="0" fontId="15" fillId="0" borderId="21" xfId="0" applyFont="1" applyFill="1" applyBorder="1" applyAlignment="1">
      <alignment horizontal="left" wrapText="1"/>
    </xf>
    <xf numFmtId="0" fontId="15" fillId="0" borderId="22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 vertical="center" wrapText="1"/>
    </xf>
    <xf numFmtId="0" fontId="8" fillId="23" borderId="39" xfId="0" applyFont="1" applyFill="1" applyBorder="1" applyAlignment="1">
      <alignment horizontal="center" vertical="center"/>
    </xf>
    <xf numFmtId="0" fontId="8" fillId="23" borderId="40" xfId="0" applyFont="1" applyFill="1" applyBorder="1" applyAlignment="1">
      <alignment horizontal="center" vertical="center"/>
    </xf>
    <xf numFmtId="0" fontId="8" fillId="23" borderId="41" xfId="0" applyFont="1" applyFill="1" applyBorder="1" applyAlignment="1">
      <alignment horizontal="center" vertical="center"/>
    </xf>
    <xf numFmtId="0" fontId="8" fillId="23" borderId="48" xfId="0" applyFont="1" applyFill="1" applyBorder="1" applyAlignment="1">
      <alignment horizontal="center" vertical="center" wrapText="1"/>
    </xf>
    <xf numFmtId="0" fontId="8" fillId="23" borderId="1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7" fillId="23" borderId="20" xfId="0" applyFont="1" applyFill="1" applyBorder="1" applyAlignment="1">
      <alignment horizontal="center" vertical="center" wrapText="1"/>
    </xf>
    <xf numFmtId="0" fontId="7" fillId="23" borderId="21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7" fillId="23" borderId="17" xfId="0" applyFont="1" applyFill="1" applyBorder="1" applyAlignment="1">
      <alignment horizontal="center" vertical="center" wrapText="1"/>
    </xf>
    <xf numFmtId="0" fontId="7" fillId="23" borderId="18" xfId="0" applyFont="1" applyFill="1" applyBorder="1" applyAlignment="1">
      <alignment horizontal="center" vertical="center" wrapText="1"/>
    </xf>
    <xf numFmtId="0" fontId="7" fillId="23" borderId="24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left" wrapText="1"/>
    </xf>
    <xf numFmtId="3" fontId="33" fillId="0" borderId="0" xfId="0" applyNumberFormat="1" applyFont="1" applyFill="1" applyBorder="1" applyAlignment="1">
      <alignment horizontal="center" vertical="center" wrapText="1"/>
    </xf>
    <xf numFmtId="0" fontId="5" fillId="23" borderId="57" xfId="43" applyFont="1" applyFill="1" applyBorder="1" applyAlignment="1">
      <alignment horizontal="center" vertical="center" wrapText="1"/>
    </xf>
    <xf numFmtId="0" fontId="5" fillId="23" borderId="46" xfId="43" applyFont="1" applyFill="1" applyBorder="1" applyAlignment="1">
      <alignment horizontal="center" vertical="center" wrapText="1"/>
    </xf>
    <xf numFmtId="0" fontId="14" fillId="0" borderId="0" xfId="43" applyFont="1" applyFill="1" applyBorder="1" applyAlignment="1">
      <alignment horizontal="center" vertical="center" wrapText="1"/>
    </xf>
    <xf numFmtId="0" fontId="14" fillId="0" borderId="62" xfId="43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left" wrapText="1"/>
    </xf>
    <xf numFmtId="0" fontId="5" fillId="23" borderId="57" xfId="0" applyFont="1" applyFill="1" applyBorder="1" applyAlignment="1">
      <alignment horizontal="center" vertical="center" wrapText="1"/>
    </xf>
    <xf numFmtId="0" fontId="5" fillId="23" borderId="46" xfId="0" applyFont="1" applyFill="1" applyBorder="1" applyAlignment="1">
      <alignment horizontal="center" vertical="center" wrapText="1"/>
    </xf>
    <xf numFmtId="0" fontId="5" fillId="23" borderId="26" xfId="0" applyFont="1" applyFill="1" applyBorder="1" applyAlignment="1">
      <alignment horizontal="center" vertical="center" wrapText="1"/>
    </xf>
    <xf numFmtId="0" fontId="5" fillId="23" borderId="3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7" fillId="23" borderId="20" xfId="43" applyFont="1" applyFill="1" applyBorder="1" applyAlignment="1">
      <alignment horizontal="center" vertical="center" wrapText="1"/>
    </xf>
    <xf numFmtId="0" fontId="7" fillId="23" borderId="21" xfId="43" applyFont="1" applyFill="1" applyBorder="1" applyAlignment="1">
      <alignment horizontal="center" vertical="center" wrapText="1"/>
    </xf>
    <xf numFmtId="0" fontId="7" fillId="23" borderId="22" xfId="43" applyFont="1" applyFill="1" applyBorder="1" applyAlignment="1">
      <alignment horizontal="center" vertical="center" wrapText="1"/>
    </xf>
    <xf numFmtId="0" fontId="7" fillId="23" borderId="17" xfId="43" applyFont="1" applyFill="1" applyBorder="1" applyAlignment="1">
      <alignment horizontal="center" vertical="center" wrapText="1"/>
    </xf>
    <xf numFmtId="0" fontId="7" fillId="23" borderId="18" xfId="43" applyFont="1" applyFill="1" applyBorder="1" applyAlignment="1">
      <alignment horizontal="center" vertical="center" wrapText="1"/>
    </xf>
    <xf numFmtId="0" fontId="7" fillId="23" borderId="24" xfId="43" applyFont="1" applyFill="1" applyBorder="1" applyAlignment="1">
      <alignment horizontal="center" vertical="center" wrapText="1"/>
    </xf>
    <xf numFmtId="0" fontId="8" fillId="23" borderId="48" xfId="43" applyFont="1" applyFill="1" applyBorder="1" applyAlignment="1">
      <alignment horizontal="center" vertical="center" wrapText="1"/>
    </xf>
    <xf numFmtId="0" fontId="8" fillId="23" borderId="13" xfId="43" applyFont="1" applyFill="1" applyBorder="1" applyAlignment="1">
      <alignment horizontal="center" vertical="center" wrapText="1"/>
    </xf>
    <xf numFmtId="0" fontId="44" fillId="23" borderId="39" xfId="44" applyFont="1" applyFill="1" applyBorder="1" applyAlignment="1">
      <alignment horizontal="center" vertical="center" wrapText="1"/>
    </xf>
    <xf numFmtId="0" fontId="44" fillId="23" borderId="40" xfId="44" applyFont="1" applyFill="1" applyBorder="1" applyAlignment="1">
      <alignment horizontal="center" vertical="center" wrapText="1"/>
    </xf>
    <xf numFmtId="0" fontId="44" fillId="23" borderId="41" xfId="44" applyFont="1" applyFill="1" applyBorder="1" applyAlignment="1">
      <alignment horizontal="center" vertical="center" wrapText="1"/>
    </xf>
    <xf numFmtId="0" fontId="39" fillId="23" borderId="48" xfId="44" applyFont="1" applyFill="1" applyBorder="1" applyAlignment="1">
      <alignment horizontal="center" vertical="center"/>
    </xf>
    <xf numFmtId="0" fontId="39" fillId="23" borderId="13" xfId="44" applyFont="1" applyFill="1" applyBorder="1" applyAlignment="1">
      <alignment horizontal="center" vertical="center"/>
    </xf>
    <xf numFmtId="0" fontId="41" fillId="23" borderId="48" xfId="0" applyFont="1" applyFill="1" applyBorder="1" applyAlignment="1">
      <alignment horizontal="center" vertical="center" wrapText="1"/>
    </xf>
    <xf numFmtId="0" fontId="41" fillId="23" borderId="13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tabSelected="1" topLeftCell="C100" zoomScaleNormal="100" zoomScaleSheetLayoutView="100" workbookViewId="0">
      <selection activeCell="L23" sqref="L23"/>
    </sheetView>
  </sheetViews>
  <sheetFormatPr defaultColWidth="9.140625" defaultRowHeight="12.75" x14ac:dyDescent="0.2"/>
  <cols>
    <col min="1" max="1" width="8.85546875" style="41" bestFit="1" customWidth="1"/>
    <col min="2" max="2" width="7.85546875" style="41" bestFit="1" customWidth="1"/>
    <col min="3" max="3" width="7.28515625" style="41" customWidth="1"/>
    <col min="4" max="4" width="67.5703125" style="150" customWidth="1"/>
    <col min="5" max="5" width="13.85546875" style="4" bestFit="1" customWidth="1"/>
    <col min="6" max="6" width="11.42578125" style="4" bestFit="1" customWidth="1"/>
    <col min="7" max="7" width="13.85546875" style="4" bestFit="1" customWidth="1"/>
    <col min="8" max="8" width="12.42578125" style="4" bestFit="1" customWidth="1"/>
    <col min="9" max="9" width="12.5703125" style="4" bestFit="1" customWidth="1"/>
    <col min="10" max="10" width="13.85546875" style="4" bestFit="1" customWidth="1"/>
    <col min="11" max="11" width="11.28515625" style="4" bestFit="1" customWidth="1"/>
    <col min="12" max="13" width="12.5703125" style="4" bestFit="1" customWidth="1"/>
    <col min="14" max="14" width="12.42578125" style="4" customWidth="1"/>
    <col min="15" max="15" width="12.85546875" style="4" bestFit="1" customWidth="1"/>
    <col min="16" max="16" width="12.5703125" style="4" bestFit="1" customWidth="1"/>
    <col min="17" max="17" width="12.7109375" style="4" customWidth="1"/>
    <col min="18" max="18" width="15.5703125" style="4" bestFit="1" customWidth="1"/>
    <col min="19" max="16384" width="9.140625" style="3"/>
  </cols>
  <sheetData>
    <row r="1" spans="1:18" ht="35.25" customHeight="1" thickBot="1" x14ac:dyDescent="0.25">
      <c r="A1" s="277" t="s">
        <v>253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ht="13.5" thickBot="1" x14ac:dyDescent="0.25">
      <c r="D2" s="278" t="s">
        <v>0</v>
      </c>
      <c r="E2" s="279"/>
      <c r="F2" s="279"/>
      <c r="G2" s="279"/>
      <c r="H2" s="280"/>
      <c r="I2" s="46"/>
      <c r="J2" s="278" t="s">
        <v>1</v>
      </c>
      <c r="K2" s="279"/>
      <c r="L2" s="279"/>
      <c r="M2" s="279"/>
      <c r="N2" s="279"/>
      <c r="O2" s="280"/>
      <c r="P2" s="46"/>
      <c r="Q2" s="46"/>
      <c r="R2" s="150"/>
    </row>
    <row r="3" spans="1:18" ht="12" customHeight="1" thickBot="1" x14ac:dyDescent="0.25">
      <c r="D3" s="42"/>
      <c r="E3" s="46"/>
      <c r="F3" s="46"/>
      <c r="G3" s="46"/>
      <c r="H3" s="188"/>
      <c r="I3" s="46"/>
      <c r="J3" s="189"/>
      <c r="K3" s="190"/>
      <c r="L3" s="190"/>
      <c r="M3" s="190"/>
      <c r="N3" s="191"/>
      <c r="O3" s="192"/>
      <c r="P3" s="46"/>
      <c r="Q3" s="46"/>
      <c r="R3" s="150"/>
    </row>
    <row r="4" spans="1:18" ht="27.75" customHeight="1" thickBot="1" x14ac:dyDescent="0.25">
      <c r="D4" s="43" t="s">
        <v>2</v>
      </c>
      <c r="E4" s="193">
        <v>160</v>
      </c>
      <c r="F4" s="46"/>
      <c r="G4" s="58" t="s">
        <v>45</v>
      </c>
      <c r="H4" s="193">
        <v>115</v>
      </c>
      <c r="I4" s="46"/>
      <c r="J4" s="194" t="s">
        <v>3</v>
      </c>
      <c r="K4" s="195"/>
      <c r="L4" s="196"/>
      <c r="M4" s="196"/>
      <c r="N4" s="197">
        <v>2022</v>
      </c>
      <c r="O4" s="188"/>
      <c r="P4" s="46"/>
      <c r="Q4" s="46"/>
      <c r="R4" s="150"/>
    </row>
    <row r="5" spans="1:18" ht="12" customHeight="1" thickBot="1" x14ac:dyDescent="0.25">
      <c r="D5" s="44"/>
      <c r="E5" s="198"/>
      <c r="F5" s="198"/>
      <c r="G5" s="198"/>
      <c r="H5" s="199"/>
      <c r="I5" s="46"/>
      <c r="J5" s="200"/>
      <c r="K5" s="201"/>
      <c r="L5" s="198"/>
      <c r="M5" s="198"/>
      <c r="N5" s="198"/>
      <c r="O5" s="199"/>
      <c r="P5" s="46"/>
      <c r="Q5" s="46"/>
      <c r="R5" s="150"/>
    </row>
    <row r="6" spans="1:18" ht="13.5" thickBot="1" x14ac:dyDescent="0.25">
      <c r="A6" s="45"/>
      <c r="B6" s="45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9.5" customHeight="1" thickBot="1" x14ac:dyDescent="0.25">
      <c r="A7" s="293"/>
      <c r="B7" s="294"/>
      <c r="C7" s="295"/>
      <c r="D7" s="281" t="s">
        <v>4</v>
      </c>
      <c r="E7" s="283" t="s">
        <v>5</v>
      </c>
      <c r="F7" s="284"/>
      <c r="G7" s="283" t="s">
        <v>6</v>
      </c>
      <c r="H7" s="284"/>
      <c r="I7" s="284"/>
      <c r="J7" s="283" t="s">
        <v>21</v>
      </c>
      <c r="K7" s="284"/>
      <c r="L7" s="284"/>
      <c r="M7" s="292"/>
      <c r="N7" s="286" t="s">
        <v>7</v>
      </c>
      <c r="O7" s="288" t="s">
        <v>226</v>
      </c>
      <c r="P7" s="286" t="s">
        <v>8</v>
      </c>
      <c r="Q7" s="288" t="s">
        <v>227</v>
      </c>
      <c r="R7" s="290" t="s">
        <v>9</v>
      </c>
    </row>
    <row r="8" spans="1:18" ht="69" customHeight="1" thickBot="1" x14ac:dyDescent="0.25">
      <c r="A8" s="296"/>
      <c r="B8" s="297"/>
      <c r="C8" s="298"/>
      <c r="D8" s="282"/>
      <c r="E8" s="1" t="s">
        <v>10</v>
      </c>
      <c r="F8" s="2" t="s">
        <v>11</v>
      </c>
      <c r="G8" s="26" t="s">
        <v>12</v>
      </c>
      <c r="H8" s="2" t="s">
        <v>13</v>
      </c>
      <c r="I8" s="247" t="s">
        <v>14</v>
      </c>
      <c r="J8" s="248" t="s">
        <v>22</v>
      </c>
      <c r="K8" s="248" t="s">
        <v>225</v>
      </c>
      <c r="L8" s="248" t="s">
        <v>23</v>
      </c>
      <c r="M8" s="248" t="s">
        <v>24</v>
      </c>
      <c r="N8" s="287"/>
      <c r="O8" s="289"/>
      <c r="P8" s="287"/>
      <c r="Q8" s="289"/>
      <c r="R8" s="291"/>
    </row>
    <row r="9" spans="1:18" ht="20.100000000000001" customHeight="1" thickBot="1" x14ac:dyDescent="0.3">
      <c r="A9" s="274" t="s">
        <v>33</v>
      </c>
      <c r="B9" s="285"/>
      <c r="C9" s="285"/>
      <c r="D9" s="28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6"/>
    </row>
    <row r="10" spans="1:18" s="35" customFormat="1" ht="30.75" customHeight="1" thickBot="1" x14ac:dyDescent="0.25">
      <c r="A10" s="47" t="s">
        <v>46</v>
      </c>
      <c r="B10" s="48"/>
      <c r="C10" s="49"/>
      <c r="D10" s="216" t="s">
        <v>47</v>
      </c>
      <c r="E10" s="249">
        <f>+E11+E12</f>
        <v>6783002.9499999993</v>
      </c>
      <c r="F10" s="249">
        <f t="shared" ref="F10:H10" si="0">+F11+F12</f>
        <v>67890.032724295568</v>
      </c>
      <c r="G10" s="249">
        <f t="shared" si="0"/>
        <v>0</v>
      </c>
      <c r="H10" s="249">
        <f t="shared" si="0"/>
        <v>3231540.3</v>
      </c>
      <c r="I10" s="249">
        <f t="shared" ref="I10" si="1">+I11+I12</f>
        <v>2339077.0270880247</v>
      </c>
      <c r="J10" s="249">
        <f t="shared" ref="J10:K10" si="2">+J11+J12</f>
        <v>5838090.6659515249</v>
      </c>
      <c r="K10" s="249">
        <f t="shared" si="2"/>
        <v>0</v>
      </c>
      <c r="L10" s="249">
        <f t="shared" ref="L10" si="3">+L11+L12</f>
        <v>90399.464382806298</v>
      </c>
      <c r="M10" s="249">
        <f t="shared" ref="M10:N10" si="4">+M11+M12</f>
        <v>976398.40640873183</v>
      </c>
      <c r="N10" s="249">
        <f t="shared" si="4"/>
        <v>639144.7568250387</v>
      </c>
      <c r="O10" s="249">
        <f t="shared" ref="O10" si="5">+O11+O12</f>
        <v>0</v>
      </c>
      <c r="P10" s="249">
        <f t="shared" ref="P10:Q10" si="6">+P11+P12</f>
        <v>209276.28389536694</v>
      </c>
      <c r="Q10" s="249">
        <f t="shared" si="6"/>
        <v>0</v>
      </c>
      <c r="R10" s="250">
        <f>SUM(E10:Q10)</f>
        <v>20174819.887275781</v>
      </c>
    </row>
    <row r="11" spans="1:18" s="35" customFormat="1" ht="24" customHeight="1" x14ac:dyDescent="0.2">
      <c r="A11" s="51"/>
      <c r="B11" s="154" t="s">
        <v>48</v>
      </c>
      <c r="C11" s="52"/>
      <c r="D11" s="53" t="s">
        <v>49</v>
      </c>
      <c r="E11" s="220">
        <v>6365139.9499999993</v>
      </c>
      <c r="F11" s="221">
        <v>20367.009817288668</v>
      </c>
      <c r="G11" s="222"/>
      <c r="H11" s="222">
        <v>3231540.3</v>
      </c>
      <c r="I11" s="222">
        <v>701723.10812640749</v>
      </c>
      <c r="J11" s="221">
        <v>1761040.5467854573</v>
      </c>
      <c r="K11" s="221">
        <v>0</v>
      </c>
      <c r="L11" s="221">
        <v>27119.839314841887</v>
      </c>
      <c r="M11" s="222">
        <v>291154.02192261955</v>
      </c>
      <c r="N11" s="222">
        <v>191743.42704751159</v>
      </c>
      <c r="O11" s="222"/>
      <c r="P11" s="222">
        <v>62969.421908610078</v>
      </c>
      <c r="Q11" s="222"/>
      <c r="R11" s="250">
        <f t="shared" ref="R11:R15" si="7">SUM(E11:Q11)</f>
        <v>12652797.624922736</v>
      </c>
    </row>
    <row r="12" spans="1:18" s="35" customFormat="1" ht="26.25" customHeight="1" thickBot="1" x14ac:dyDescent="0.25">
      <c r="A12" s="54"/>
      <c r="B12" s="155" t="s">
        <v>50</v>
      </c>
      <c r="C12" s="55"/>
      <c r="D12" s="56" t="s">
        <v>51</v>
      </c>
      <c r="E12" s="223">
        <v>417863</v>
      </c>
      <c r="F12" s="224">
        <v>47523.022907006896</v>
      </c>
      <c r="G12" s="225"/>
      <c r="H12" s="225"/>
      <c r="I12" s="225">
        <v>1637353.9189616174</v>
      </c>
      <c r="J12" s="224">
        <v>4077050.1191660673</v>
      </c>
      <c r="K12" s="224">
        <v>0</v>
      </c>
      <c r="L12" s="224">
        <v>63279.625067964407</v>
      </c>
      <c r="M12" s="225">
        <v>685244.38448611228</v>
      </c>
      <c r="N12" s="225">
        <v>447401.32977752708</v>
      </c>
      <c r="O12" s="225"/>
      <c r="P12" s="225">
        <v>146306.86198675685</v>
      </c>
      <c r="Q12" s="225"/>
      <c r="R12" s="250">
        <f t="shared" si="7"/>
        <v>7522022.2623530515</v>
      </c>
    </row>
    <row r="13" spans="1:18" s="35" customFormat="1" ht="30.75" customHeight="1" thickBot="1" x14ac:dyDescent="0.25">
      <c r="A13" s="57" t="s">
        <v>52</v>
      </c>
      <c r="B13" s="58"/>
      <c r="C13" s="59"/>
      <c r="D13" s="60" t="s">
        <v>53</v>
      </c>
      <c r="E13" s="226">
        <v>25799.430482648306</v>
      </c>
      <c r="F13" s="227">
        <v>14902.690110211188</v>
      </c>
      <c r="G13" s="228"/>
      <c r="H13" s="228">
        <v>53235.642440000003</v>
      </c>
      <c r="I13" s="228">
        <v>183544.39131480077</v>
      </c>
      <c r="J13" s="227">
        <v>3330680.9675068376</v>
      </c>
      <c r="K13" s="227">
        <v>0</v>
      </c>
      <c r="L13" s="227">
        <v>201795.01627649544</v>
      </c>
      <c r="M13" s="228">
        <v>854266.96816157701</v>
      </c>
      <c r="N13" s="228">
        <v>96614.905101459255</v>
      </c>
      <c r="O13" s="228"/>
      <c r="P13" s="228">
        <v>73013.147092948289</v>
      </c>
      <c r="Q13" s="228"/>
      <c r="R13" s="250">
        <f t="shared" si="7"/>
        <v>4833853.1584869791</v>
      </c>
    </row>
    <row r="14" spans="1:18" s="35" customFormat="1" ht="21" customHeight="1" thickBot="1" x14ac:dyDescent="0.25">
      <c r="A14" s="57" t="s">
        <v>54</v>
      </c>
      <c r="B14" s="58"/>
      <c r="C14" s="59"/>
      <c r="D14" s="60" t="s">
        <v>55</v>
      </c>
      <c r="E14" s="226"/>
      <c r="F14" s="227">
        <v>10763.053968485914</v>
      </c>
      <c r="G14" s="228"/>
      <c r="H14" s="228"/>
      <c r="I14" s="228">
        <v>343399.28234417271</v>
      </c>
      <c r="J14" s="227">
        <v>1097281.5215331933</v>
      </c>
      <c r="K14" s="227">
        <v>0</v>
      </c>
      <c r="L14" s="227">
        <v>0</v>
      </c>
      <c r="M14" s="228">
        <v>212381.76938308927</v>
      </c>
      <c r="N14" s="228">
        <v>109355.33214780554</v>
      </c>
      <c r="O14" s="228"/>
      <c r="P14" s="228">
        <v>77879.552413583122</v>
      </c>
      <c r="Q14" s="228"/>
      <c r="R14" s="250">
        <f t="shared" si="7"/>
        <v>1851060.5117903298</v>
      </c>
    </row>
    <row r="15" spans="1:18" s="35" customFormat="1" ht="20.100000000000001" customHeight="1" thickBot="1" x14ac:dyDescent="0.25">
      <c r="A15" s="57" t="s">
        <v>56</v>
      </c>
      <c r="B15" s="58"/>
      <c r="C15" s="59"/>
      <c r="D15" s="60" t="s">
        <v>57</v>
      </c>
      <c r="E15" s="226">
        <v>129132.81145508312</v>
      </c>
      <c r="F15" s="227">
        <v>61266.614897535022</v>
      </c>
      <c r="G15" s="228"/>
      <c r="H15" s="228">
        <v>193521.01</v>
      </c>
      <c r="I15" s="228">
        <v>1314332.1915485521</v>
      </c>
      <c r="J15" s="227">
        <v>11308730.429688033</v>
      </c>
      <c r="K15" s="227">
        <v>0</v>
      </c>
      <c r="L15" s="227">
        <v>161447.33208971826</v>
      </c>
      <c r="M15" s="228">
        <v>1032797.7869873252</v>
      </c>
      <c r="N15" s="228">
        <v>810078.81969685084</v>
      </c>
      <c r="O15" s="228"/>
      <c r="P15" s="228">
        <v>150965.07944279836</v>
      </c>
      <c r="Q15" s="228"/>
      <c r="R15" s="250">
        <f t="shared" si="7"/>
        <v>15162272.075805897</v>
      </c>
    </row>
    <row r="16" spans="1:18" s="35" customFormat="1" ht="20.100000000000001" customHeight="1" thickBot="1" x14ac:dyDescent="0.25">
      <c r="A16" s="61" t="s">
        <v>58</v>
      </c>
      <c r="B16" s="62"/>
      <c r="C16" s="63"/>
      <c r="D16" s="64" t="s">
        <v>59</v>
      </c>
      <c r="E16" s="229">
        <v>2038.1955804388558</v>
      </c>
      <c r="F16" s="230">
        <v>18214.399023591461</v>
      </c>
      <c r="G16" s="231"/>
      <c r="H16" s="231"/>
      <c r="I16" s="231">
        <v>478766.34818241908</v>
      </c>
      <c r="J16" s="230">
        <v>2437492.3948790217</v>
      </c>
      <c r="K16" s="230">
        <v>0</v>
      </c>
      <c r="L16" s="230">
        <v>36634.658039467373</v>
      </c>
      <c r="M16" s="231">
        <v>119706.20875611002</v>
      </c>
      <c r="N16" s="231">
        <v>218710.66429561109</v>
      </c>
      <c r="O16" s="231"/>
      <c r="P16" s="231">
        <v>83269.980296875743</v>
      </c>
      <c r="Q16" s="231"/>
      <c r="R16" s="250">
        <f>SUM(E16:Q16)</f>
        <v>3394832.8490535356</v>
      </c>
    </row>
    <row r="17" spans="1:18" s="35" customFormat="1" ht="28.5" customHeight="1" x14ac:dyDescent="0.2">
      <c r="A17" s="61" t="s">
        <v>60</v>
      </c>
      <c r="B17" s="48"/>
      <c r="C17" s="49"/>
      <c r="D17" s="50" t="s">
        <v>61</v>
      </c>
      <c r="E17" s="250">
        <f>+E18+E22</f>
        <v>3002.3076721905027</v>
      </c>
      <c r="F17" s="250">
        <f t="shared" ref="F17:Q17" si="8">+F18+F22</f>
        <v>0</v>
      </c>
      <c r="G17" s="250">
        <f t="shared" si="8"/>
        <v>0</v>
      </c>
      <c r="H17" s="250">
        <f t="shared" si="8"/>
        <v>282101.03999999998</v>
      </c>
      <c r="I17" s="250">
        <f t="shared" si="8"/>
        <v>0</v>
      </c>
      <c r="J17" s="250">
        <f t="shared" si="8"/>
        <v>254297.31313530618</v>
      </c>
      <c r="K17" s="250">
        <f t="shared" si="8"/>
        <v>0</v>
      </c>
      <c r="L17" s="250">
        <f t="shared" si="8"/>
        <v>0</v>
      </c>
      <c r="M17" s="250">
        <f t="shared" si="8"/>
        <v>0</v>
      </c>
      <c r="N17" s="250">
        <f t="shared" si="8"/>
        <v>0</v>
      </c>
      <c r="O17" s="250">
        <f t="shared" si="8"/>
        <v>0</v>
      </c>
      <c r="P17" s="250">
        <f t="shared" si="8"/>
        <v>0</v>
      </c>
      <c r="Q17" s="250">
        <f t="shared" si="8"/>
        <v>0</v>
      </c>
      <c r="R17" s="250">
        <f>SUM(E17:Q17)</f>
        <v>539400.66080749664</v>
      </c>
    </row>
    <row r="18" spans="1:18" s="35" customFormat="1" ht="14.25" x14ac:dyDescent="0.2">
      <c r="A18" s="65"/>
      <c r="B18" s="154" t="s">
        <v>62</v>
      </c>
      <c r="C18" s="40"/>
      <c r="D18" s="53" t="s">
        <v>218</v>
      </c>
      <c r="E18" s="250">
        <f>E19+E20+E21</f>
        <v>3002.3076721905027</v>
      </c>
      <c r="F18" s="250">
        <f t="shared" ref="F18:Q18" si="9">F19+F20+F21</f>
        <v>0</v>
      </c>
      <c r="G18" s="250">
        <f t="shared" si="9"/>
        <v>0</v>
      </c>
      <c r="H18" s="250">
        <f t="shared" si="9"/>
        <v>0</v>
      </c>
      <c r="I18" s="250">
        <f t="shared" si="9"/>
        <v>0</v>
      </c>
      <c r="J18" s="250">
        <f t="shared" si="9"/>
        <v>254297.31313530618</v>
      </c>
      <c r="K18" s="250">
        <f t="shared" si="9"/>
        <v>0</v>
      </c>
      <c r="L18" s="250">
        <f t="shared" si="9"/>
        <v>0</v>
      </c>
      <c r="M18" s="250">
        <f t="shared" si="9"/>
        <v>0</v>
      </c>
      <c r="N18" s="250">
        <f t="shared" si="9"/>
        <v>0</v>
      </c>
      <c r="O18" s="250">
        <f t="shared" si="9"/>
        <v>0</v>
      </c>
      <c r="P18" s="250">
        <f t="shared" si="9"/>
        <v>0</v>
      </c>
      <c r="Q18" s="250">
        <f t="shared" si="9"/>
        <v>0</v>
      </c>
      <c r="R18" s="250">
        <f t="shared" ref="R18:R81" si="10">SUM(E18:Q18)</f>
        <v>257299.62080749669</v>
      </c>
    </row>
    <row r="19" spans="1:18" s="35" customFormat="1" ht="14.25" x14ac:dyDescent="0.2">
      <c r="A19" s="65"/>
      <c r="B19" s="66"/>
      <c r="C19" s="40" t="s">
        <v>63</v>
      </c>
      <c r="D19" s="37" t="s">
        <v>64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50">
        <f t="shared" si="10"/>
        <v>0</v>
      </c>
    </row>
    <row r="20" spans="1:18" s="35" customFormat="1" ht="14.25" x14ac:dyDescent="0.2">
      <c r="A20" s="65"/>
      <c r="B20" s="66"/>
      <c r="C20" s="67" t="s">
        <v>65</v>
      </c>
      <c r="D20" s="37" t="s">
        <v>66</v>
      </c>
      <c r="E20" s="234">
        <v>3002.3076721905027</v>
      </c>
      <c r="F20" s="234"/>
      <c r="G20" s="234"/>
      <c r="H20" s="234"/>
      <c r="I20" s="234"/>
      <c r="J20" s="234">
        <v>254297.31313530618</v>
      </c>
      <c r="K20" s="234">
        <v>0</v>
      </c>
      <c r="L20" s="234">
        <v>0</v>
      </c>
      <c r="M20" s="234">
        <v>0</v>
      </c>
      <c r="N20" s="234"/>
      <c r="O20" s="234"/>
      <c r="P20" s="234"/>
      <c r="Q20" s="234"/>
      <c r="R20" s="250">
        <f t="shared" si="10"/>
        <v>257299.62080749669</v>
      </c>
    </row>
    <row r="21" spans="1:18" s="35" customFormat="1" ht="14.25" x14ac:dyDescent="0.2">
      <c r="A21" s="65"/>
      <c r="B21" s="66"/>
      <c r="C21" s="67" t="s">
        <v>67</v>
      </c>
      <c r="D21" s="37" t="s">
        <v>68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50">
        <f t="shared" si="10"/>
        <v>0</v>
      </c>
    </row>
    <row r="22" spans="1:18" s="35" customFormat="1" ht="27" customHeight="1" thickBot="1" x14ac:dyDescent="0.25">
      <c r="A22" s="68"/>
      <c r="B22" s="156" t="s">
        <v>69</v>
      </c>
      <c r="C22" s="69"/>
      <c r="D22" s="218" t="s">
        <v>70</v>
      </c>
      <c r="E22" s="251">
        <f>E23+E24</f>
        <v>0</v>
      </c>
      <c r="F22" s="251">
        <f t="shared" ref="F22:Q22" si="11">F23+F24</f>
        <v>0</v>
      </c>
      <c r="G22" s="251">
        <f t="shared" si="11"/>
        <v>0</v>
      </c>
      <c r="H22" s="251">
        <f t="shared" si="11"/>
        <v>282101.03999999998</v>
      </c>
      <c r="I22" s="251">
        <f t="shared" si="11"/>
        <v>0</v>
      </c>
      <c r="J22" s="251">
        <f t="shared" si="11"/>
        <v>0</v>
      </c>
      <c r="K22" s="251">
        <f t="shared" si="11"/>
        <v>0</v>
      </c>
      <c r="L22" s="251">
        <f t="shared" si="11"/>
        <v>0</v>
      </c>
      <c r="M22" s="251">
        <f t="shared" si="11"/>
        <v>0</v>
      </c>
      <c r="N22" s="251">
        <f t="shared" si="11"/>
        <v>0</v>
      </c>
      <c r="O22" s="251">
        <f t="shared" si="11"/>
        <v>0</v>
      </c>
      <c r="P22" s="251">
        <f t="shared" si="11"/>
        <v>0</v>
      </c>
      <c r="Q22" s="251">
        <f t="shared" si="11"/>
        <v>0</v>
      </c>
      <c r="R22" s="250">
        <f t="shared" si="10"/>
        <v>282101.03999999998</v>
      </c>
    </row>
    <row r="23" spans="1:18" s="35" customFormat="1" ht="17.25" customHeight="1" x14ac:dyDescent="0.2">
      <c r="A23" s="67"/>
      <c r="B23" s="67"/>
      <c r="C23" s="67" t="s">
        <v>192</v>
      </c>
      <c r="D23" s="257" t="s">
        <v>197</v>
      </c>
      <c r="E23" s="234"/>
      <c r="F23" s="234"/>
      <c r="G23" s="234"/>
      <c r="H23" s="234">
        <v>55784.13</v>
      </c>
      <c r="I23" s="234"/>
      <c r="J23" s="234"/>
      <c r="K23" s="234"/>
      <c r="L23" s="234"/>
      <c r="M23" s="234"/>
      <c r="N23" s="234"/>
      <c r="O23" s="234"/>
      <c r="P23" s="234"/>
      <c r="Q23" s="234"/>
      <c r="R23" s="250">
        <f t="shared" si="10"/>
        <v>55784.13</v>
      </c>
    </row>
    <row r="24" spans="1:18" s="35" customFormat="1" ht="17.25" customHeight="1" thickBot="1" x14ac:dyDescent="0.25">
      <c r="A24" s="67"/>
      <c r="B24" s="67"/>
      <c r="C24" s="67" t="s">
        <v>194</v>
      </c>
      <c r="D24" s="257" t="s">
        <v>193</v>
      </c>
      <c r="E24" s="234"/>
      <c r="F24" s="234"/>
      <c r="G24" s="234"/>
      <c r="H24" s="234">
        <v>226316.91</v>
      </c>
      <c r="I24" s="234"/>
      <c r="J24" s="234"/>
      <c r="K24" s="234"/>
      <c r="L24" s="234"/>
      <c r="M24" s="234"/>
      <c r="N24" s="234"/>
      <c r="O24" s="234"/>
      <c r="P24" s="234"/>
      <c r="Q24" s="234"/>
      <c r="R24" s="250">
        <f t="shared" si="10"/>
        <v>226316.91</v>
      </c>
    </row>
    <row r="25" spans="1:18" ht="20.100000000000001" customHeight="1" thickBot="1" x14ac:dyDescent="0.25">
      <c r="A25" s="71" t="s">
        <v>71</v>
      </c>
      <c r="B25" s="58"/>
      <c r="C25" s="59"/>
      <c r="D25" s="258" t="s">
        <v>72</v>
      </c>
      <c r="E25" s="234">
        <v>61592.095610699682</v>
      </c>
      <c r="F25" s="234">
        <v>1655.8544566901371</v>
      </c>
      <c r="G25" s="234"/>
      <c r="H25" s="234"/>
      <c r="I25" s="234">
        <v>126733.19956735318</v>
      </c>
      <c r="J25" s="234">
        <v>446290.45504065737</v>
      </c>
      <c r="K25" s="234">
        <v>0</v>
      </c>
      <c r="L25" s="234">
        <v>21408.16590899368</v>
      </c>
      <c r="M25" s="234">
        <v>97507.386843212793</v>
      </c>
      <c r="N25" s="234">
        <v>15925.533807932845</v>
      </c>
      <c r="O25" s="234"/>
      <c r="P25" s="234">
        <v>65979.890038826896</v>
      </c>
      <c r="Q25" s="234"/>
      <c r="R25" s="250">
        <f t="shared" si="10"/>
        <v>837092.58127436647</v>
      </c>
    </row>
    <row r="26" spans="1:18" ht="20.100000000000001" customHeight="1" thickBot="1" x14ac:dyDescent="0.25">
      <c r="A26" s="71" t="s">
        <v>195</v>
      </c>
      <c r="B26" s="58"/>
      <c r="C26" s="55"/>
      <c r="D26" s="258" t="s">
        <v>196</v>
      </c>
      <c r="E26" s="234"/>
      <c r="F26" s="234"/>
      <c r="G26" s="234"/>
      <c r="H26" s="234">
        <v>1749785.31</v>
      </c>
      <c r="I26" s="234"/>
      <c r="J26" s="234"/>
      <c r="K26" s="234"/>
      <c r="L26" s="234"/>
      <c r="M26" s="234"/>
      <c r="N26" s="234"/>
      <c r="O26" s="234"/>
      <c r="P26" s="234"/>
      <c r="Q26" s="234"/>
      <c r="R26" s="250">
        <f t="shared" si="10"/>
        <v>1749785.31</v>
      </c>
    </row>
    <row r="27" spans="1:18" ht="20.100000000000001" customHeight="1" thickBot="1" x14ac:dyDescent="0.25">
      <c r="A27" s="72">
        <v>19999</v>
      </c>
      <c r="B27" s="73"/>
      <c r="C27" s="55"/>
      <c r="D27" s="74" t="s">
        <v>228</v>
      </c>
      <c r="E27" s="259">
        <f>+E10+E13+E14+E15+E16+E17+E25+E26</f>
        <v>7004567.7908010595</v>
      </c>
      <c r="F27" s="259">
        <f t="shared" ref="F27:Q27" si="12">+F10+F13+F14+F15+F16+F17+F25+F26</f>
        <v>174692.64518080928</v>
      </c>
      <c r="G27" s="259">
        <f t="shared" si="12"/>
        <v>0</v>
      </c>
      <c r="H27" s="259">
        <f t="shared" si="12"/>
        <v>5510183.3024400007</v>
      </c>
      <c r="I27" s="259">
        <f t="shared" si="12"/>
        <v>4785852.4400453232</v>
      </c>
      <c r="J27" s="259">
        <f t="shared" si="12"/>
        <v>24712863.747734573</v>
      </c>
      <c r="K27" s="259">
        <f t="shared" si="12"/>
        <v>0</v>
      </c>
      <c r="L27" s="259">
        <f t="shared" si="12"/>
        <v>511684.63669748104</v>
      </c>
      <c r="M27" s="259">
        <f t="shared" si="12"/>
        <v>3293058.5265400461</v>
      </c>
      <c r="N27" s="259">
        <f t="shared" si="12"/>
        <v>1889830.0118746981</v>
      </c>
      <c r="O27" s="259">
        <f t="shared" si="12"/>
        <v>0</v>
      </c>
      <c r="P27" s="259">
        <f t="shared" si="12"/>
        <v>660383.93318039936</v>
      </c>
      <c r="Q27" s="259">
        <f t="shared" si="12"/>
        <v>0</v>
      </c>
      <c r="R27" s="250">
        <f t="shared" si="10"/>
        <v>48543117.034494385</v>
      </c>
    </row>
    <row r="28" spans="1:18" ht="20.100000000000001" customHeight="1" thickBot="1" x14ac:dyDescent="0.3">
      <c r="A28" s="274" t="s">
        <v>34</v>
      </c>
      <c r="B28" s="285"/>
      <c r="C28" s="285"/>
      <c r="D28" s="27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99"/>
    </row>
    <row r="29" spans="1:18" ht="20.100000000000001" customHeight="1" thickBot="1" x14ac:dyDescent="0.25">
      <c r="A29" s="75" t="s">
        <v>73</v>
      </c>
      <c r="B29" s="76"/>
      <c r="C29" s="49"/>
      <c r="D29" s="77" t="s">
        <v>25</v>
      </c>
      <c r="E29" s="249">
        <f>+E30+E37+E43</f>
        <v>0</v>
      </c>
      <c r="F29" s="249">
        <f t="shared" ref="F29:Q29" si="13">+F30+F37+F43</f>
        <v>0</v>
      </c>
      <c r="G29" s="249">
        <f t="shared" si="13"/>
        <v>67796980.86999999</v>
      </c>
      <c r="H29" s="249">
        <f t="shared" si="13"/>
        <v>0</v>
      </c>
      <c r="I29" s="249">
        <f t="shared" si="13"/>
        <v>0</v>
      </c>
      <c r="J29" s="249">
        <f t="shared" si="13"/>
        <v>0</v>
      </c>
      <c r="K29" s="249">
        <f t="shared" si="13"/>
        <v>0</v>
      </c>
      <c r="L29" s="249">
        <f t="shared" si="13"/>
        <v>0</v>
      </c>
      <c r="M29" s="249">
        <f t="shared" si="13"/>
        <v>0</v>
      </c>
      <c r="N29" s="249">
        <f t="shared" si="13"/>
        <v>0</v>
      </c>
      <c r="O29" s="249">
        <f t="shared" si="13"/>
        <v>137883.25390354695</v>
      </c>
      <c r="P29" s="249">
        <f t="shared" si="13"/>
        <v>1221620.2778513974</v>
      </c>
      <c r="Q29" s="249">
        <f t="shared" si="13"/>
        <v>0</v>
      </c>
      <c r="R29" s="250">
        <f t="shared" si="10"/>
        <v>69156484.401754946</v>
      </c>
    </row>
    <row r="30" spans="1:18" ht="20.100000000000001" customHeight="1" x14ac:dyDescent="0.25">
      <c r="A30" s="78"/>
      <c r="B30" s="157" t="s">
        <v>74</v>
      </c>
      <c r="C30" s="79"/>
      <c r="D30" s="80" t="s">
        <v>27</v>
      </c>
      <c r="E30" s="251">
        <f>SUM(E31:E36)</f>
        <v>0</v>
      </c>
      <c r="F30" s="251">
        <f t="shared" ref="F30:Q30" si="14">SUM(F31:F36)</f>
        <v>0</v>
      </c>
      <c r="G30" s="251">
        <f t="shared" si="14"/>
        <v>54946836.529999994</v>
      </c>
      <c r="H30" s="251">
        <f t="shared" si="14"/>
        <v>0</v>
      </c>
      <c r="I30" s="251">
        <f t="shared" si="14"/>
        <v>0</v>
      </c>
      <c r="J30" s="251">
        <f t="shared" si="14"/>
        <v>0</v>
      </c>
      <c r="K30" s="251">
        <f t="shared" si="14"/>
        <v>0</v>
      </c>
      <c r="L30" s="251">
        <f t="shared" si="14"/>
        <v>0</v>
      </c>
      <c r="M30" s="251">
        <f t="shared" si="14"/>
        <v>0</v>
      </c>
      <c r="N30" s="251">
        <f t="shared" si="14"/>
        <v>0</v>
      </c>
      <c r="O30" s="251">
        <f t="shared" si="14"/>
        <v>107132.02678512623</v>
      </c>
      <c r="P30" s="251">
        <f t="shared" si="14"/>
        <v>808759.34429239028</v>
      </c>
      <c r="Q30" s="251">
        <f t="shared" si="14"/>
        <v>0</v>
      </c>
      <c r="R30" s="250">
        <f t="shared" si="10"/>
        <v>55862727.901077509</v>
      </c>
    </row>
    <row r="31" spans="1:18" ht="20.100000000000001" customHeight="1" x14ac:dyDescent="0.2">
      <c r="A31" s="67"/>
      <c r="B31" s="81"/>
      <c r="C31" s="67" t="s">
        <v>75</v>
      </c>
      <c r="D31" s="245" t="s">
        <v>76</v>
      </c>
      <c r="E31" s="234"/>
      <c r="F31" s="234"/>
      <c r="G31" s="234">
        <v>54029224.359949</v>
      </c>
      <c r="H31" s="234"/>
      <c r="I31" s="234"/>
      <c r="J31" s="234"/>
      <c r="K31" s="234"/>
      <c r="L31" s="234"/>
      <c r="M31" s="234"/>
      <c r="N31" s="234"/>
      <c r="O31" s="234">
        <v>107132.02678512623</v>
      </c>
      <c r="P31" s="234">
        <v>808759.34429239028</v>
      </c>
      <c r="Q31" s="234"/>
      <c r="R31" s="250">
        <f t="shared" si="10"/>
        <v>54945115.731026515</v>
      </c>
    </row>
    <row r="32" spans="1:18" ht="20.100000000000001" customHeight="1" x14ac:dyDescent="0.2">
      <c r="A32" s="67"/>
      <c r="B32" s="81"/>
      <c r="C32" s="67" t="s">
        <v>77</v>
      </c>
      <c r="D32" s="245" t="s">
        <v>78</v>
      </c>
      <c r="E32" s="234"/>
      <c r="F32" s="234"/>
      <c r="G32" s="234">
        <v>197808.611508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50">
        <f t="shared" si="10"/>
        <v>197808.611508</v>
      </c>
    </row>
    <row r="33" spans="1:18" ht="20.100000000000001" customHeight="1" x14ac:dyDescent="0.2">
      <c r="A33" s="67"/>
      <c r="B33" s="81"/>
      <c r="C33" s="67" t="s">
        <v>79</v>
      </c>
      <c r="D33" s="245" t="s">
        <v>81</v>
      </c>
      <c r="E33" s="234"/>
      <c r="F33" s="234"/>
      <c r="G33" s="234">
        <v>32968.101918</v>
      </c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50">
        <f t="shared" si="10"/>
        <v>32968.101918</v>
      </c>
    </row>
    <row r="34" spans="1:18" ht="20.100000000000001" customHeight="1" x14ac:dyDescent="0.2">
      <c r="A34" s="67"/>
      <c r="B34" s="81"/>
      <c r="C34" s="67" t="s">
        <v>80</v>
      </c>
      <c r="D34" s="245" t="s">
        <v>83</v>
      </c>
      <c r="E34" s="234"/>
      <c r="F34" s="234"/>
      <c r="G34" s="234">
        <v>686835.45662500011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50">
        <f t="shared" si="10"/>
        <v>686835.45662500011</v>
      </c>
    </row>
    <row r="35" spans="1:18" ht="20.100000000000001" customHeight="1" x14ac:dyDescent="0.2">
      <c r="A35" s="67"/>
      <c r="B35" s="81"/>
      <c r="C35" s="67" t="s">
        <v>82</v>
      </c>
      <c r="D35" s="246" t="s">
        <v>219</v>
      </c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50">
        <f t="shared" si="10"/>
        <v>0</v>
      </c>
    </row>
    <row r="36" spans="1:18" ht="20.100000000000001" customHeight="1" x14ac:dyDescent="0.2">
      <c r="A36" s="67"/>
      <c r="B36" s="81"/>
      <c r="C36" s="67" t="s">
        <v>84</v>
      </c>
      <c r="D36" s="245" t="s">
        <v>203</v>
      </c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50">
        <f t="shared" si="10"/>
        <v>0</v>
      </c>
    </row>
    <row r="37" spans="1:18" ht="20.100000000000001" customHeight="1" x14ac:dyDescent="0.25">
      <c r="A37" s="78"/>
      <c r="B37" s="157" t="s">
        <v>85</v>
      </c>
      <c r="C37" s="67"/>
      <c r="D37" s="80" t="s">
        <v>28</v>
      </c>
      <c r="E37" s="252">
        <f>SUM(E38:E42)</f>
        <v>0</v>
      </c>
      <c r="F37" s="252">
        <f t="shared" ref="F37:Q37" si="15">SUM(F38:F42)</f>
        <v>0</v>
      </c>
      <c r="G37" s="252">
        <f t="shared" si="15"/>
        <v>12850144.34</v>
      </c>
      <c r="H37" s="252">
        <f t="shared" si="15"/>
        <v>0</v>
      </c>
      <c r="I37" s="252">
        <f t="shared" si="15"/>
        <v>0</v>
      </c>
      <c r="J37" s="252">
        <f t="shared" si="15"/>
        <v>0</v>
      </c>
      <c r="K37" s="252">
        <f t="shared" si="15"/>
        <v>0</v>
      </c>
      <c r="L37" s="252">
        <f t="shared" si="15"/>
        <v>0</v>
      </c>
      <c r="M37" s="252">
        <f t="shared" si="15"/>
        <v>0</v>
      </c>
      <c r="N37" s="252">
        <f t="shared" si="15"/>
        <v>0</v>
      </c>
      <c r="O37" s="252">
        <f t="shared" si="15"/>
        <v>30751.227118420717</v>
      </c>
      <c r="P37" s="252">
        <f t="shared" si="15"/>
        <v>412860.93355900713</v>
      </c>
      <c r="Q37" s="252">
        <f t="shared" si="15"/>
        <v>0</v>
      </c>
      <c r="R37" s="250">
        <f t="shared" si="10"/>
        <v>13293756.500677429</v>
      </c>
    </row>
    <row r="38" spans="1:18" ht="20.100000000000001" customHeight="1" x14ac:dyDescent="0.2">
      <c r="A38" s="67"/>
      <c r="B38" s="81"/>
      <c r="C38" s="67" t="s">
        <v>86</v>
      </c>
      <c r="D38" s="245" t="s">
        <v>87</v>
      </c>
      <c r="E38" s="234"/>
      <c r="F38" s="234"/>
      <c r="G38" s="234">
        <v>12774713.992724199</v>
      </c>
      <c r="H38" s="234"/>
      <c r="I38" s="234"/>
      <c r="J38" s="234"/>
      <c r="K38" s="234"/>
      <c r="L38" s="234"/>
      <c r="M38" s="234"/>
      <c r="N38" s="234"/>
      <c r="O38" s="234">
        <v>30751.227118420717</v>
      </c>
      <c r="P38" s="234">
        <v>412860.93355900713</v>
      </c>
      <c r="Q38" s="234"/>
      <c r="R38" s="250">
        <f t="shared" si="10"/>
        <v>13218326.153401628</v>
      </c>
    </row>
    <row r="39" spans="1:18" ht="20.100000000000001" customHeight="1" x14ac:dyDescent="0.2">
      <c r="A39" s="67"/>
      <c r="B39" s="81"/>
      <c r="C39" s="67" t="s">
        <v>88</v>
      </c>
      <c r="D39" s="245" t="s">
        <v>89</v>
      </c>
      <c r="E39" s="234"/>
      <c r="F39" s="234"/>
      <c r="G39" s="234">
        <v>514.0057736</v>
      </c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50">
        <f t="shared" si="10"/>
        <v>514.0057736</v>
      </c>
    </row>
    <row r="40" spans="1:18" ht="20.100000000000001" customHeight="1" x14ac:dyDescent="0.2">
      <c r="A40" s="67"/>
      <c r="B40" s="81"/>
      <c r="C40" s="67" t="s">
        <v>90</v>
      </c>
      <c r="D40" s="245" t="s">
        <v>92</v>
      </c>
      <c r="E40" s="234"/>
      <c r="F40" s="234"/>
      <c r="G40" s="234">
        <v>74916.341502199997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50">
        <f t="shared" si="10"/>
        <v>74916.341502199997</v>
      </c>
    </row>
    <row r="41" spans="1:18" ht="20.100000000000001" customHeight="1" x14ac:dyDescent="0.2">
      <c r="A41" s="67"/>
      <c r="B41" s="81"/>
      <c r="C41" s="67" t="s">
        <v>91</v>
      </c>
      <c r="D41" s="246" t="s">
        <v>220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50">
        <f t="shared" si="10"/>
        <v>0</v>
      </c>
    </row>
    <row r="42" spans="1:18" ht="20.100000000000001" customHeight="1" x14ac:dyDescent="0.2">
      <c r="A42" s="67"/>
      <c r="B42" s="84"/>
      <c r="C42" s="67" t="s">
        <v>93</v>
      </c>
      <c r="D42" s="245" t="s">
        <v>215</v>
      </c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50">
        <f t="shared" si="10"/>
        <v>0</v>
      </c>
    </row>
    <row r="43" spans="1:18" ht="20.100000000000001" customHeight="1" x14ac:dyDescent="0.2">
      <c r="A43" s="85"/>
      <c r="B43" s="158" t="s">
        <v>94</v>
      </c>
      <c r="C43" s="86"/>
      <c r="D43" s="87" t="s">
        <v>29</v>
      </c>
      <c r="E43" s="252">
        <f>+E44+E45</f>
        <v>0</v>
      </c>
      <c r="F43" s="252">
        <f t="shared" ref="F43:Q43" si="16">+F44+F45</f>
        <v>0</v>
      </c>
      <c r="G43" s="252">
        <f t="shared" si="16"/>
        <v>0</v>
      </c>
      <c r="H43" s="252">
        <f t="shared" si="16"/>
        <v>0</v>
      </c>
      <c r="I43" s="252">
        <f t="shared" si="16"/>
        <v>0</v>
      </c>
      <c r="J43" s="252">
        <f t="shared" si="16"/>
        <v>0</v>
      </c>
      <c r="K43" s="252">
        <f t="shared" si="16"/>
        <v>0</v>
      </c>
      <c r="L43" s="252">
        <f t="shared" si="16"/>
        <v>0</v>
      </c>
      <c r="M43" s="252">
        <f t="shared" si="16"/>
        <v>0</v>
      </c>
      <c r="N43" s="252">
        <f t="shared" si="16"/>
        <v>0</v>
      </c>
      <c r="O43" s="252">
        <f t="shared" si="16"/>
        <v>0</v>
      </c>
      <c r="P43" s="252">
        <f t="shared" si="16"/>
        <v>0</v>
      </c>
      <c r="Q43" s="252">
        <f t="shared" si="16"/>
        <v>0</v>
      </c>
      <c r="R43" s="250">
        <f t="shared" si="10"/>
        <v>0</v>
      </c>
    </row>
    <row r="44" spans="1:18" ht="20.100000000000001" customHeight="1" x14ac:dyDescent="0.2">
      <c r="A44" s="67"/>
      <c r="B44" s="81"/>
      <c r="C44" s="86" t="s">
        <v>95</v>
      </c>
      <c r="D44" s="88" t="s">
        <v>229</v>
      </c>
      <c r="E44" s="8"/>
      <c r="F44" s="9"/>
      <c r="G44" s="10"/>
      <c r="H44" s="11"/>
      <c r="I44" s="11"/>
      <c r="J44" s="9"/>
      <c r="K44" s="9"/>
      <c r="L44" s="9"/>
      <c r="M44" s="11"/>
      <c r="N44" s="11"/>
      <c r="O44" s="11"/>
      <c r="P44" s="11"/>
      <c r="Q44" s="11"/>
      <c r="R44" s="250">
        <f t="shared" si="10"/>
        <v>0</v>
      </c>
    </row>
    <row r="45" spans="1:18" ht="20.100000000000001" customHeight="1" thickBot="1" x14ac:dyDescent="0.25">
      <c r="A45" s="89"/>
      <c r="B45" s="90"/>
      <c r="C45" s="91" t="s">
        <v>96</v>
      </c>
      <c r="D45" s="92" t="s">
        <v>204</v>
      </c>
      <c r="E45" s="27"/>
      <c r="F45" s="28"/>
      <c r="G45" s="36"/>
      <c r="H45" s="29"/>
      <c r="I45" s="29"/>
      <c r="J45" s="234"/>
      <c r="K45" s="234">
        <v>0</v>
      </c>
      <c r="L45" s="234"/>
      <c r="M45" s="29">
        <v>0</v>
      </c>
      <c r="N45" s="29"/>
      <c r="O45" s="29"/>
      <c r="P45" s="29"/>
      <c r="Q45" s="29"/>
      <c r="R45" s="250">
        <f t="shared" si="10"/>
        <v>0</v>
      </c>
    </row>
    <row r="46" spans="1:18" ht="20.100000000000001" customHeight="1" thickBot="1" x14ac:dyDescent="0.25">
      <c r="A46" s="93" t="s">
        <v>97</v>
      </c>
      <c r="B46" s="94"/>
      <c r="C46" s="95"/>
      <c r="D46" s="96" t="s">
        <v>26</v>
      </c>
      <c r="E46" s="226">
        <v>45862.878485212983</v>
      </c>
      <c r="F46" s="227"/>
      <c r="G46" s="228">
        <v>16868074.59</v>
      </c>
      <c r="H46" s="228"/>
      <c r="I46" s="228"/>
      <c r="J46" s="227"/>
      <c r="K46" s="227"/>
      <c r="L46" s="227"/>
      <c r="M46" s="228"/>
      <c r="N46" s="228"/>
      <c r="O46" s="228">
        <v>34259.086066076889</v>
      </c>
      <c r="P46" s="228">
        <v>431244.98502934782</v>
      </c>
      <c r="Q46" s="228"/>
      <c r="R46" s="250">
        <f t="shared" si="10"/>
        <v>17379441.539580639</v>
      </c>
    </row>
    <row r="47" spans="1:18" ht="20.100000000000001" customHeight="1" thickBot="1" x14ac:dyDescent="0.25">
      <c r="A47" s="97" t="s">
        <v>98</v>
      </c>
      <c r="B47" s="98"/>
      <c r="C47" s="99"/>
      <c r="D47" s="100" t="s">
        <v>99</v>
      </c>
      <c r="E47" s="229"/>
      <c r="F47" s="230"/>
      <c r="G47" s="231"/>
      <c r="H47" s="231"/>
      <c r="I47" s="231"/>
      <c r="J47" s="230"/>
      <c r="K47" s="230"/>
      <c r="L47" s="230"/>
      <c r="M47" s="231"/>
      <c r="N47" s="231"/>
      <c r="O47" s="231"/>
      <c r="P47" s="231"/>
      <c r="Q47" s="231"/>
      <c r="R47" s="250">
        <f t="shared" si="10"/>
        <v>0</v>
      </c>
    </row>
    <row r="48" spans="1:18" ht="20.100000000000001" customHeight="1" thickBot="1" x14ac:dyDescent="0.25">
      <c r="A48" s="47" t="s">
        <v>100</v>
      </c>
      <c r="B48" s="101"/>
      <c r="C48" s="101"/>
      <c r="D48" s="77" t="s">
        <v>15</v>
      </c>
      <c r="E48" s="233">
        <v>476996.94752875785</v>
      </c>
      <c r="F48" s="232">
        <v>41255.095488307015</v>
      </c>
      <c r="G48" s="232">
        <v>13910031.279999999</v>
      </c>
      <c r="H48" s="232">
        <v>5197.8129420000005</v>
      </c>
      <c r="I48" s="232">
        <v>1816861.5423938166</v>
      </c>
      <c r="J48" s="232">
        <v>9690445.2204048652</v>
      </c>
      <c r="K48" s="232">
        <v>0</v>
      </c>
      <c r="L48" s="232">
        <v>775680.57715633255</v>
      </c>
      <c r="M48" s="232">
        <v>79747.219620960997</v>
      </c>
      <c r="N48" s="232">
        <v>306844.02930451848</v>
      </c>
      <c r="O48" s="232">
        <v>79974.409125853243</v>
      </c>
      <c r="P48" s="232">
        <v>668099.97374025022</v>
      </c>
      <c r="Q48" s="232"/>
      <c r="R48" s="250">
        <f t="shared" si="10"/>
        <v>27851134.107705664</v>
      </c>
    </row>
    <row r="49" spans="1:18" ht="20.100000000000001" customHeight="1" x14ac:dyDescent="0.2">
      <c r="A49" s="102" t="s">
        <v>101</v>
      </c>
      <c r="B49" s="117"/>
      <c r="C49" s="104"/>
      <c r="D49" s="50" t="s">
        <v>16</v>
      </c>
      <c r="E49" s="253">
        <f>+E50+E51+E54</f>
        <v>79053332.132383093</v>
      </c>
      <c r="F49" s="253">
        <f t="shared" ref="F49:Q49" si="17">+F50+F51+F54</f>
        <v>11942.264483457308</v>
      </c>
      <c r="G49" s="253">
        <f t="shared" si="17"/>
        <v>117479323.42</v>
      </c>
      <c r="H49" s="253">
        <f t="shared" si="17"/>
        <v>0</v>
      </c>
      <c r="I49" s="253">
        <f t="shared" si="17"/>
        <v>6920862.4850592669</v>
      </c>
      <c r="J49" s="253">
        <f t="shared" si="17"/>
        <v>1455747.3724855408</v>
      </c>
      <c r="K49" s="253">
        <f t="shared" si="17"/>
        <v>0</v>
      </c>
      <c r="L49" s="253">
        <f t="shared" si="17"/>
        <v>0</v>
      </c>
      <c r="M49" s="253">
        <f t="shared" si="17"/>
        <v>1025384.365409944</v>
      </c>
      <c r="N49" s="253">
        <f t="shared" si="17"/>
        <v>70081.66101399505</v>
      </c>
      <c r="O49" s="253">
        <f t="shared" si="17"/>
        <v>384904.41786268505</v>
      </c>
      <c r="P49" s="253">
        <f t="shared" si="17"/>
        <v>2500380.6952418434</v>
      </c>
      <c r="Q49" s="253">
        <f t="shared" si="17"/>
        <v>0</v>
      </c>
      <c r="R49" s="250">
        <f t="shared" si="10"/>
        <v>208901958.81393981</v>
      </c>
    </row>
    <row r="50" spans="1:18" ht="20.100000000000001" customHeight="1" thickBot="1" x14ac:dyDescent="0.25">
      <c r="A50" s="105"/>
      <c r="B50" s="159" t="s">
        <v>102</v>
      </c>
      <c r="C50" s="106"/>
      <c r="D50" s="107" t="s">
        <v>103</v>
      </c>
      <c r="E50" s="235"/>
      <c r="F50" s="236"/>
      <c r="G50" s="234">
        <v>83343421.420000002</v>
      </c>
      <c r="H50" s="234"/>
      <c r="I50" s="234"/>
      <c r="J50" s="236"/>
      <c r="K50" s="236"/>
      <c r="L50" s="236"/>
      <c r="M50" s="234"/>
      <c r="N50" s="234"/>
      <c r="O50" s="234">
        <v>182833.88601034979</v>
      </c>
      <c r="P50" s="234">
        <v>1200382.3942187184</v>
      </c>
      <c r="Q50" s="234"/>
      <c r="R50" s="250">
        <f t="shared" si="10"/>
        <v>84726637.700229064</v>
      </c>
    </row>
    <row r="51" spans="1:18" ht="20.100000000000001" customHeight="1" x14ac:dyDescent="0.2">
      <c r="A51" s="105"/>
      <c r="B51" s="159" t="s">
        <v>104</v>
      </c>
      <c r="C51" s="106"/>
      <c r="D51" s="107" t="s">
        <v>221</v>
      </c>
      <c r="E51" s="253">
        <f>+E52+E53</f>
        <v>79053332.132383093</v>
      </c>
      <c r="F51" s="253">
        <f t="shared" ref="F51:Q51" si="18">+F52+F53</f>
        <v>11942.264483457308</v>
      </c>
      <c r="G51" s="253">
        <f t="shared" si="18"/>
        <v>34135902</v>
      </c>
      <c r="H51" s="253">
        <f t="shared" si="18"/>
        <v>0</v>
      </c>
      <c r="I51" s="253">
        <f t="shared" si="18"/>
        <v>6920862.4850592669</v>
      </c>
      <c r="J51" s="253">
        <f t="shared" si="18"/>
        <v>1455747.3724855408</v>
      </c>
      <c r="K51" s="253">
        <f t="shared" si="18"/>
        <v>0</v>
      </c>
      <c r="L51" s="253">
        <f t="shared" si="18"/>
        <v>0</v>
      </c>
      <c r="M51" s="253">
        <f t="shared" si="18"/>
        <v>1025384.365409944</v>
      </c>
      <c r="N51" s="253">
        <f t="shared" si="18"/>
        <v>70081.66101399505</v>
      </c>
      <c r="O51" s="253">
        <f t="shared" si="18"/>
        <v>202070.53185233523</v>
      </c>
      <c r="P51" s="253">
        <f t="shared" si="18"/>
        <v>1299998.301023125</v>
      </c>
      <c r="Q51" s="253">
        <f t="shared" si="18"/>
        <v>0</v>
      </c>
      <c r="R51" s="250">
        <f t="shared" si="10"/>
        <v>124175321.11371073</v>
      </c>
    </row>
    <row r="52" spans="1:18" ht="17.25" customHeight="1" x14ac:dyDescent="0.2">
      <c r="A52" s="108"/>
      <c r="B52" s="109"/>
      <c r="C52" s="40" t="s">
        <v>105</v>
      </c>
      <c r="D52" s="38" t="s">
        <v>222</v>
      </c>
      <c r="E52" s="220">
        <v>75764713.515675962</v>
      </c>
      <c r="F52" s="221">
        <v>11942.264483457308</v>
      </c>
      <c r="G52" s="222">
        <v>34135902</v>
      </c>
      <c r="H52" s="222"/>
      <c r="I52" s="222">
        <v>2110021.0150592667</v>
      </c>
      <c r="J52" s="221">
        <v>1455747.3724855408</v>
      </c>
      <c r="K52" s="221">
        <v>0</v>
      </c>
      <c r="L52" s="221">
        <v>0</v>
      </c>
      <c r="M52" s="222">
        <v>1025384.365409944</v>
      </c>
      <c r="N52" s="222">
        <v>70081.66101399505</v>
      </c>
      <c r="O52" s="222">
        <v>202070.53185233523</v>
      </c>
      <c r="P52" s="222">
        <v>1299998.301023125</v>
      </c>
      <c r="Q52" s="222"/>
      <c r="R52" s="250">
        <f t="shared" si="10"/>
        <v>116075861.02700362</v>
      </c>
    </row>
    <row r="53" spans="1:18" ht="24.75" customHeight="1" x14ac:dyDescent="0.2">
      <c r="A53" s="108"/>
      <c r="B53" s="109"/>
      <c r="C53" s="40" t="s">
        <v>198</v>
      </c>
      <c r="D53" s="38" t="s">
        <v>223</v>
      </c>
      <c r="E53" s="220">
        <v>3288618.6167071364</v>
      </c>
      <c r="F53" s="221"/>
      <c r="G53" s="222"/>
      <c r="H53" s="222"/>
      <c r="I53" s="222">
        <v>4810841.47</v>
      </c>
      <c r="J53" s="221"/>
      <c r="K53" s="221"/>
      <c r="L53" s="221"/>
      <c r="M53" s="222"/>
      <c r="N53" s="222"/>
      <c r="O53" s="222"/>
      <c r="P53" s="222"/>
      <c r="Q53" s="222"/>
      <c r="R53" s="250">
        <f t="shared" si="10"/>
        <v>8099460.0867071357</v>
      </c>
    </row>
    <row r="54" spans="1:18" ht="20.100000000000001" customHeight="1" thickBot="1" x14ac:dyDescent="0.25">
      <c r="A54" s="40"/>
      <c r="B54" s="159" t="s">
        <v>106</v>
      </c>
      <c r="C54" s="106"/>
      <c r="D54" s="107" t="s">
        <v>224</v>
      </c>
      <c r="E54" s="220"/>
      <c r="F54" s="221"/>
      <c r="G54" s="222"/>
      <c r="H54" s="222"/>
      <c r="I54" s="222"/>
      <c r="J54" s="221"/>
      <c r="K54" s="221"/>
      <c r="L54" s="221"/>
      <c r="M54" s="222"/>
      <c r="N54" s="222"/>
      <c r="O54" s="222"/>
      <c r="P54" s="222"/>
      <c r="Q54" s="222"/>
      <c r="R54" s="250">
        <f t="shared" si="10"/>
        <v>0</v>
      </c>
    </row>
    <row r="55" spans="1:18" ht="20.100000000000001" customHeight="1" thickBot="1" x14ac:dyDescent="0.25">
      <c r="A55" s="102" t="s">
        <v>107</v>
      </c>
      <c r="B55" s="103"/>
      <c r="C55" s="104"/>
      <c r="D55" s="112" t="s">
        <v>30</v>
      </c>
      <c r="E55" s="253">
        <f>+E56+E60</f>
        <v>12792618.050290439</v>
      </c>
      <c r="F55" s="253">
        <f t="shared" ref="F55:Q55" si="19">+F56+F60</f>
        <v>3256.9812227610723</v>
      </c>
      <c r="G55" s="253">
        <f t="shared" si="19"/>
        <v>14118908.699999999</v>
      </c>
      <c r="H55" s="253">
        <f t="shared" si="19"/>
        <v>0</v>
      </c>
      <c r="I55" s="253">
        <f t="shared" si="19"/>
        <v>0</v>
      </c>
      <c r="J55" s="253">
        <f t="shared" si="19"/>
        <v>415845.93055752502</v>
      </c>
      <c r="K55" s="253">
        <f t="shared" si="19"/>
        <v>0</v>
      </c>
      <c r="L55" s="253">
        <f t="shared" si="19"/>
        <v>0</v>
      </c>
      <c r="M55" s="253">
        <f t="shared" si="19"/>
        <v>194288.31714427477</v>
      </c>
      <c r="N55" s="253">
        <f t="shared" si="19"/>
        <v>27464.434721700756</v>
      </c>
      <c r="O55" s="253">
        <f t="shared" si="19"/>
        <v>53920.952640294367</v>
      </c>
      <c r="P55" s="253">
        <f t="shared" si="19"/>
        <v>787671.15593521576</v>
      </c>
      <c r="Q55" s="253">
        <f t="shared" si="19"/>
        <v>0</v>
      </c>
      <c r="R55" s="250">
        <f t="shared" si="10"/>
        <v>28393974.522512216</v>
      </c>
    </row>
    <row r="56" spans="1:18" ht="20.100000000000001" customHeight="1" x14ac:dyDescent="0.2">
      <c r="A56" s="105"/>
      <c r="B56" s="160" t="s">
        <v>108</v>
      </c>
      <c r="C56" s="113"/>
      <c r="D56" s="53" t="s">
        <v>109</v>
      </c>
      <c r="E56" s="253">
        <f>+E57+E58+E59</f>
        <v>776674.36279580055</v>
      </c>
      <c r="F56" s="253">
        <f t="shared" ref="F56:Q56" si="20">+F57+F58+F59</f>
        <v>0</v>
      </c>
      <c r="G56" s="253">
        <f t="shared" si="20"/>
        <v>5422402.3099999996</v>
      </c>
      <c r="H56" s="253">
        <f t="shared" si="20"/>
        <v>0</v>
      </c>
      <c r="I56" s="253">
        <f t="shared" si="20"/>
        <v>0</v>
      </c>
      <c r="J56" s="253">
        <f t="shared" si="20"/>
        <v>0</v>
      </c>
      <c r="K56" s="253">
        <f t="shared" si="20"/>
        <v>0</v>
      </c>
      <c r="L56" s="253">
        <f t="shared" si="20"/>
        <v>0</v>
      </c>
      <c r="M56" s="253">
        <f t="shared" si="20"/>
        <v>0</v>
      </c>
      <c r="N56" s="253">
        <f t="shared" si="20"/>
        <v>0</v>
      </c>
      <c r="O56" s="253">
        <f t="shared" si="20"/>
        <v>27695.995131752436</v>
      </c>
      <c r="P56" s="253">
        <f t="shared" si="20"/>
        <v>397469.63465360552</v>
      </c>
      <c r="Q56" s="253">
        <f t="shared" si="20"/>
        <v>0</v>
      </c>
      <c r="R56" s="250">
        <f t="shared" si="10"/>
        <v>6624242.3025811585</v>
      </c>
    </row>
    <row r="57" spans="1:18" ht="22.5" customHeight="1" x14ac:dyDescent="0.2">
      <c r="A57" s="105"/>
      <c r="B57" s="160"/>
      <c r="C57" s="40" t="s">
        <v>230</v>
      </c>
      <c r="D57" s="53" t="s">
        <v>111</v>
      </c>
      <c r="E57" s="220">
        <v>77667.436279580055</v>
      </c>
      <c r="F57" s="221"/>
      <c r="G57" s="222"/>
      <c r="H57" s="222"/>
      <c r="I57" s="222"/>
      <c r="J57" s="221"/>
      <c r="K57" s="221"/>
      <c r="L57" s="221"/>
      <c r="M57" s="222"/>
      <c r="N57" s="222"/>
      <c r="O57" s="222">
        <v>27695.995131752436</v>
      </c>
      <c r="P57" s="222">
        <v>397469.63465360552</v>
      </c>
      <c r="Q57" s="222"/>
      <c r="R57" s="250">
        <f t="shared" si="10"/>
        <v>502833.06606493803</v>
      </c>
    </row>
    <row r="58" spans="1:18" ht="20.100000000000001" customHeight="1" x14ac:dyDescent="0.2">
      <c r="A58" s="114"/>
      <c r="B58" s="160"/>
      <c r="C58" s="40" t="s">
        <v>231</v>
      </c>
      <c r="D58" s="53" t="s">
        <v>112</v>
      </c>
      <c r="E58" s="235">
        <v>233002.30883874017</v>
      </c>
      <c r="F58" s="236"/>
      <c r="G58" s="234"/>
      <c r="H58" s="234"/>
      <c r="I58" s="234"/>
      <c r="J58" s="236"/>
      <c r="K58" s="236"/>
      <c r="L58" s="236"/>
      <c r="M58" s="234"/>
      <c r="N58" s="234"/>
      <c r="O58" s="234"/>
      <c r="P58" s="234"/>
      <c r="Q58" s="234"/>
      <c r="R58" s="250">
        <f t="shared" si="10"/>
        <v>233002.30883874017</v>
      </c>
    </row>
    <row r="59" spans="1:18" ht="20.100000000000001" customHeight="1" x14ac:dyDescent="0.2">
      <c r="A59" s="114"/>
      <c r="B59" s="160"/>
      <c r="C59" s="40" t="s">
        <v>232</v>
      </c>
      <c r="D59" s="53" t="s">
        <v>216</v>
      </c>
      <c r="E59" s="235">
        <v>466004.61767748033</v>
      </c>
      <c r="F59" s="236"/>
      <c r="G59" s="234">
        <v>5422402.3099999996</v>
      </c>
      <c r="H59" s="234"/>
      <c r="I59" s="234"/>
      <c r="J59" s="236"/>
      <c r="K59" s="236"/>
      <c r="L59" s="236"/>
      <c r="M59" s="234"/>
      <c r="N59" s="234"/>
      <c r="O59" s="234"/>
      <c r="P59" s="234"/>
      <c r="Q59" s="234"/>
      <c r="R59" s="250">
        <f t="shared" si="10"/>
        <v>5888406.9276774796</v>
      </c>
    </row>
    <row r="60" spans="1:18" ht="20.100000000000001" customHeight="1" thickBot="1" x14ac:dyDescent="0.3">
      <c r="A60" s="115"/>
      <c r="B60" s="160" t="s">
        <v>110</v>
      </c>
      <c r="C60" s="113"/>
      <c r="D60" s="53" t="s">
        <v>113</v>
      </c>
      <c r="E60" s="235">
        <v>12015943.687494639</v>
      </c>
      <c r="F60" s="236">
        <v>3256.9812227610723</v>
      </c>
      <c r="G60" s="234">
        <v>8696506.3900000006</v>
      </c>
      <c r="H60" s="234"/>
      <c r="I60" s="234"/>
      <c r="J60" s="236">
        <v>415845.93055752502</v>
      </c>
      <c r="K60" s="236">
        <v>0</v>
      </c>
      <c r="L60" s="236">
        <v>0</v>
      </c>
      <c r="M60" s="234">
        <v>194288.31714427477</v>
      </c>
      <c r="N60" s="234">
        <v>27464.434721700756</v>
      </c>
      <c r="O60" s="234">
        <v>26224.957508541931</v>
      </c>
      <c r="P60" s="234">
        <v>390201.52128161018</v>
      </c>
      <c r="Q60" s="234"/>
      <c r="R60" s="250">
        <f t="shared" si="10"/>
        <v>21769732.219931055</v>
      </c>
    </row>
    <row r="61" spans="1:18" ht="23.25" customHeight="1" thickBot="1" x14ac:dyDescent="0.25">
      <c r="A61" s="116" t="s">
        <v>114</v>
      </c>
      <c r="B61" s="117"/>
      <c r="C61" s="113"/>
      <c r="D61" s="118" t="s">
        <v>41</v>
      </c>
      <c r="E61" s="253">
        <f>+E62+E68+E74</f>
        <v>6927157.862026684</v>
      </c>
      <c r="F61" s="253">
        <f t="shared" ref="F61:Q61" si="21">+F62+F68+F74</f>
        <v>725481.67794090672</v>
      </c>
      <c r="G61" s="253">
        <f t="shared" si="21"/>
        <v>105664640.25000001</v>
      </c>
      <c r="H61" s="253">
        <f t="shared" si="21"/>
        <v>8514216.9325250015</v>
      </c>
      <c r="I61" s="253">
        <f t="shared" si="21"/>
        <v>18183061.159764849</v>
      </c>
      <c r="J61" s="253">
        <f t="shared" si="21"/>
        <v>38429860.635670327</v>
      </c>
      <c r="K61" s="253">
        <f t="shared" si="21"/>
        <v>616829.84091545944</v>
      </c>
      <c r="L61" s="253">
        <f t="shared" si="21"/>
        <v>3111524.0044264668</v>
      </c>
      <c r="M61" s="253">
        <f t="shared" si="21"/>
        <v>6231777.4941940848</v>
      </c>
      <c r="N61" s="253">
        <f t="shared" si="21"/>
        <v>3438728.5956749814</v>
      </c>
      <c r="O61" s="253">
        <f t="shared" si="21"/>
        <v>258254.61929756866</v>
      </c>
      <c r="P61" s="253">
        <f t="shared" si="21"/>
        <v>3399777.6886438238</v>
      </c>
      <c r="Q61" s="253">
        <f t="shared" si="21"/>
        <v>0</v>
      </c>
      <c r="R61" s="250">
        <f t="shared" si="10"/>
        <v>195501310.76108021</v>
      </c>
    </row>
    <row r="62" spans="1:18" ht="27.75" customHeight="1" x14ac:dyDescent="0.2">
      <c r="A62" s="111"/>
      <c r="B62" s="159" t="s">
        <v>115</v>
      </c>
      <c r="C62" s="106"/>
      <c r="D62" s="107" t="s">
        <v>116</v>
      </c>
      <c r="E62" s="253">
        <f>SUM(E63:E67)</f>
        <v>4440222.6174601372</v>
      </c>
      <c r="F62" s="253">
        <f t="shared" ref="F62:Q62" si="22">SUM(F63:F67)</f>
        <v>124025.8121376948</v>
      </c>
      <c r="G62" s="253">
        <f t="shared" si="22"/>
        <v>0</v>
      </c>
      <c r="H62" s="253">
        <f t="shared" si="22"/>
        <v>862422.26</v>
      </c>
      <c r="I62" s="253">
        <f t="shared" si="22"/>
        <v>0</v>
      </c>
      <c r="J62" s="253">
        <f t="shared" si="22"/>
        <v>15673712.222080538</v>
      </c>
      <c r="K62" s="253">
        <f t="shared" si="22"/>
        <v>0</v>
      </c>
      <c r="L62" s="253">
        <f t="shared" si="22"/>
        <v>1672829.6939447615</v>
      </c>
      <c r="M62" s="253">
        <f t="shared" si="22"/>
        <v>0</v>
      </c>
      <c r="N62" s="253">
        <f t="shared" si="22"/>
        <v>1018070.1422726664</v>
      </c>
      <c r="O62" s="253">
        <f t="shared" si="22"/>
        <v>0</v>
      </c>
      <c r="P62" s="253">
        <f t="shared" si="22"/>
        <v>0</v>
      </c>
      <c r="Q62" s="253">
        <f t="shared" si="22"/>
        <v>0</v>
      </c>
      <c r="R62" s="250">
        <f t="shared" si="10"/>
        <v>23791282.7478958</v>
      </c>
    </row>
    <row r="63" spans="1:18" ht="30.75" customHeight="1" x14ac:dyDescent="0.2">
      <c r="A63" s="40"/>
      <c r="B63" s="110"/>
      <c r="C63" s="40" t="s">
        <v>117</v>
      </c>
      <c r="D63" s="37" t="s">
        <v>118</v>
      </c>
      <c r="E63" s="235">
        <v>1461777.533901609</v>
      </c>
      <c r="F63" s="236">
        <v>18603.871820654218</v>
      </c>
      <c r="G63" s="234"/>
      <c r="H63" s="234"/>
      <c r="I63" s="234"/>
      <c r="J63" s="236">
        <v>1811205.8385753147</v>
      </c>
      <c r="K63" s="236">
        <v>0</v>
      </c>
      <c r="L63" s="236">
        <v>153011.5077006536</v>
      </c>
      <c r="M63" s="234">
        <v>0</v>
      </c>
      <c r="N63" s="234">
        <v>152710.52134089996</v>
      </c>
      <c r="O63" s="234"/>
      <c r="P63" s="234"/>
      <c r="Q63" s="234"/>
      <c r="R63" s="250">
        <f t="shared" si="10"/>
        <v>3597309.2733391318</v>
      </c>
    </row>
    <row r="64" spans="1:18" ht="27.75" customHeight="1" x14ac:dyDescent="0.2">
      <c r="A64" s="40"/>
      <c r="B64" s="110"/>
      <c r="C64" s="40" t="s">
        <v>119</v>
      </c>
      <c r="D64" s="37" t="s">
        <v>209</v>
      </c>
      <c r="E64" s="235">
        <v>164483.09840160029</v>
      </c>
      <c r="F64" s="234">
        <v>13642.839335146427</v>
      </c>
      <c r="G64" s="234"/>
      <c r="H64" s="234"/>
      <c r="I64" s="234"/>
      <c r="J64" s="234">
        <v>2814923.3317264956</v>
      </c>
      <c r="K64" s="234">
        <v>0</v>
      </c>
      <c r="L64" s="234">
        <v>41908.762080147651</v>
      </c>
      <c r="M64" s="234">
        <v>0</v>
      </c>
      <c r="N64" s="234">
        <v>111987.7156499933</v>
      </c>
      <c r="O64" s="234"/>
      <c r="P64" s="234"/>
      <c r="Q64" s="234"/>
      <c r="R64" s="250">
        <f t="shared" si="10"/>
        <v>3146945.7471933835</v>
      </c>
    </row>
    <row r="65" spans="1:18" ht="27.75" customHeight="1" x14ac:dyDescent="0.2">
      <c r="A65" s="40"/>
      <c r="B65" s="110"/>
      <c r="C65" s="40" t="s">
        <v>120</v>
      </c>
      <c r="D65" s="37" t="s">
        <v>207</v>
      </c>
      <c r="E65" s="235">
        <v>2813961.9851569277</v>
      </c>
      <c r="F65" s="234">
        <v>91779.100981894153</v>
      </c>
      <c r="G65" s="234"/>
      <c r="H65" s="234">
        <v>862422.26</v>
      </c>
      <c r="I65" s="234"/>
      <c r="J65" s="234">
        <v>11047583.051778728</v>
      </c>
      <c r="K65" s="234">
        <v>0</v>
      </c>
      <c r="L65" s="234">
        <v>1477909.4241639602</v>
      </c>
      <c r="M65" s="234">
        <v>0</v>
      </c>
      <c r="N65" s="234">
        <v>753371.90528177319</v>
      </c>
      <c r="O65" s="234"/>
      <c r="P65" s="234"/>
      <c r="Q65" s="234"/>
      <c r="R65" s="250">
        <f t="shared" si="10"/>
        <v>17047027.727363285</v>
      </c>
    </row>
    <row r="66" spans="1:18" ht="30.75" customHeight="1" x14ac:dyDescent="0.2">
      <c r="A66" s="40"/>
      <c r="B66" s="110"/>
      <c r="C66" s="40" t="s">
        <v>121</v>
      </c>
      <c r="D66" s="37" t="s">
        <v>123</v>
      </c>
      <c r="E66" s="235"/>
      <c r="F66" s="236"/>
      <c r="G66" s="234"/>
      <c r="H66" s="234"/>
      <c r="I66" s="234"/>
      <c r="J66" s="236"/>
      <c r="K66" s="236"/>
      <c r="L66" s="236"/>
      <c r="M66" s="234"/>
      <c r="N66" s="234"/>
      <c r="O66" s="234"/>
      <c r="P66" s="234"/>
      <c r="Q66" s="234"/>
      <c r="R66" s="250">
        <f t="shared" si="10"/>
        <v>0</v>
      </c>
    </row>
    <row r="67" spans="1:18" ht="30.75" customHeight="1" thickBot="1" x14ac:dyDescent="0.25">
      <c r="A67" s="40"/>
      <c r="B67" s="110"/>
      <c r="C67" s="40" t="s">
        <v>122</v>
      </c>
      <c r="D67" s="37" t="s">
        <v>205</v>
      </c>
      <c r="E67" s="235"/>
      <c r="F67" s="236"/>
      <c r="G67" s="234"/>
      <c r="H67" s="234"/>
      <c r="I67" s="234"/>
      <c r="J67" s="236"/>
      <c r="K67" s="236"/>
      <c r="L67" s="236"/>
      <c r="M67" s="234"/>
      <c r="N67" s="234"/>
      <c r="O67" s="234"/>
      <c r="P67" s="234"/>
      <c r="Q67" s="234"/>
      <c r="R67" s="250">
        <f t="shared" si="10"/>
        <v>0</v>
      </c>
    </row>
    <row r="68" spans="1:18" ht="24" customHeight="1" x14ac:dyDescent="0.2">
      <c r="A68" s="111"/>
      <c r="B68" s="159" t="s">
        <v>124</v>
      </c>
      <c r="C68" s="106"/>
      <c r="D68" s="107" t="s">
        <v>125</v>
      </c>
      <c r="E68" s="253">
        <f>SUM(E69:E73)</f>
        <v>2486935.2445665468</v>
      </c>
      <c r="F68" s="253">
        <f t="shared" ref="F68:Q68" si="23">SUM(F69:F73)</f>
        <v>601455.86580321193</v>
      </c>
      <c r="G68" s="253">
        <f t="shared" si="23"/>
        <v>105294734.24000001</v>
      </c>
      <c r="H68" s="253">
        <f t="shared" si="23"/>
        <v>7651794.6725250008</v>
      </c>
      <c r="I68" s="253">
        <f t="shared" si="23"/>
        <v>18183061.159764849</v>
      </c>
      <c r="J68" s="253">
        <f t="shared" si="23"/>
        <v>22756148.413589787</v>
      </c>
      <c r="K68" s="253">
        <f t="shared" si="23"/>
        <v>616829.84091545944</v>
      </c>
      <c r="L68" s="253">
        <f t="shared" si="23"/>
        <v>1438694.3104817052</v>
      </c>
      <c r="M68" s="253">
        <f t="shared" si="23"/>
        <v>6231777.4941940848</v>
      </c>
      <c r="N68" s="253">
        <f t="shared" si="23"/>
        <v>2420658.4534023148</v>
      </c>
      <c r="O68" s="253">
        <f t="shared" si="23"/>
        <v>258254.61929756866</v>
      </c>
      <c r="P68" s="253">
        <f t="shared" si="23"/>
        <v>3399777.6886438238</v>
      </c>
      <c r="Q68" s="253">
        <f t="shared" si="23"/>
        <v>0</v>
      </c>
      <c r="R68" s="250">
        <f t="shared" si="10"/>
        <v>171340122.00318435</v>
      </c>
    </row>
    <row r="69" spans="1:18" ht="29.25" customHeight="1" x14ac:dyDescent="0.2">
      <c r="A69" s="40"/>
      <c r="B69" s="110"/>
      <c r="C69" s="40" t="s">
        <v>126</v>
      </c>
      <c r="D69" s="37" t="s">
        <v>127</v>
      </c>
      <c r="E69" s="235">
        <v>1560623.2978155145</v>
      </c>
      <c r="F69" s="236">
        <v>92281.13464489716</v>
      </c>
      <c r="G69" s="234">
        <v>52798951.369999997</v>
      </c>
      <c r="H69" s="234"/>
      <c r="I69" s="234">
        <v>1144710.1096594951</v>
      </c>
      <c r="J69" s="236">
        <v>1991968.6054881639</v>
      </c>
      <c r="K69" s="236">
        <v>0</v>
      </c>
      <c r="L69" s="236">
        <v>31750.02069312727</v>
      </c>
      <c r="M69" s="234">
        <v>148405.09063590236</v>
      </c>
      <c r="N69" s="234">
        <v>324837.96929459879</v>
      </c>
      <c r="O69" s="234">
        <v>57003.590855717943</v>
      </c>
      <c r="P69" s="234">
        <v>550100.01546550437</v>
      </c>
      <c r="Q69" s="234"/>
      <c r="R69" s="250">
        <f t="shared" si="10"/>
        <v>58700631.204552926</v>
      </c>
    </row>
    <row r="70" spans="1:18" ht="31.5" customHeight="1" x14ac:dyDescent="0.2">
      <c r="A70" s="40"/>
      <c r="B70" s="110"/>
      <c r="C70" s="40" t="s">
        <v>128</v>
      </c>
      <c r="D70" s="37" t="s">
        <v>210</v>
      </c>
      <c r="E70" s="235">
        <v>5015.6702946763298</v>
      </c>
      <c r="F70" s="236">
        <v>90109.813829723091</v>
      </c>
      <c r="G70" s="234">
        <v>1686347.43</v>
      </c>
      <c r="H70" s="234">
        <v>1255997.05</v>
      </c>
      <c r="I70" s="234">
        <v>686197.32212959824</v>
      </c>
      <c r="J70" s="236">
        <v>1543815.936619079</v>
      </c>
      <c r="K70" s="236">
        <v>0</v>
      </c>
      <c r="L70" s="236">
        <v>29960.685503431898</v>
      </c>
      <c r="M70" s="234">
        <v>0</v>
      </c>
      <c r="N70" s="234">
        <v>322943.870348275</v>
      </c>
      <c r="O70" s="234">
        <v>62321.957647325689</v>
      </c>
      <c r="P70" s="234">
        <v>578317.39679207373</v>
      </c>
      <c r="Q70" s="234"/>
      <c r="R70" s="250">
        <f t="shared" si="10"/>
        <v>6261027.1331641823</v>
      </c>
    </row>
    <row r="71" spans="1:18" ht="27" customHeight="1" x14ac:dyDescent="0.2">
      <c r="A71" s="40"/>
      <c r="B71" s="110"/>
      <c r="C71" s="40" t="s">
        <v>129</v>
      </c>
      <c r="D71" s="37" t="s">
        <v>208</v>
      </c>
      <c r="E71" s="235">
        <v>921296.27645635605</v>
      </c>
      <c r="F71" s="234">
        <v>419064.91732859175</v>
      </c>
      <c r="G71" s="234">
        <v>50809435.440000005</v>
      </c>
      <c r="H71" s="234">
        <v>6395797.6225250009</v>
      </c>
      <c r="I71" s="234">
        <v>16352153.727975756</v>
      </c>
      <c r="J71" s="234">
        <v>19220363.871482544</v>
      </c>
      <c r="K71" s="234">
        <v>616829.84091545944</v>
      </c>
      <c r="L71" s="234">
        <v>1376983.6042851461</v>
      </c>
      <c r="M71" s="234">
        <v>6083372.4035581825</v>
      </c>
      <c r="N71" s="234">
        <v>1772876.6137594411</v>
      </c>
      <c r="O71" s="234">
        <v>138929.07079452503</v>
      </c>
      <c r="P71" s="234">
        <v>2271360.2763862456</v>
      </c>
      <c r="Q71" s="234"/>
      <c r="R71" s="250">
        <f t="shared" si="10"/>
        <v>106378463.66546726</v>
      </c>
    </row>
    <row r="72" spans="1:18" ht="30.75" customHeight="1" x14ac:dyDescent="0.2">
      <c r="A72" s="40"/>
      <c r="B72" s="110"/>
      <c r="C72" s="40" t="s">
        <v>130</v>
      </c>
      <c r="D72" s="37" t="s">
        <v>132</v>
      </c>
      <c r="E72" s="235"/>
      <c r="F72" s="236"/>
      <c r="G72" s="234"/>
      <c r="H72" s="234"/>
      <c r="I72" s="234"/>
      <c r="J72" s="236"/>
      <c r="K72" s="236"/>
      <c r="L72" s="236"/>
      <c r="M72" s="234"/>
      <c r="N72" s="234"/>
      <c r="O72" s="234"/>
      <c r="P72" s="234"/>
      <c r="Q72" s="234"/>
      <c r="R72" s="250">
        <f t="shared" si="10"/>
        <v>0</v>
      </c>
    </row>
    <row r="73" spans="1:18" ht="30.75" customHeight="1" x14ac:dyDescent="0.2">
      <c r="A73" s="40"/>
      <c r="B73" s="110"/>
      <c r="C73" s="40" t="s">
        <v>131</v>
      </c>
      <c r="D73" s="37" t="s">
        <v>206</v>
      </c>
      <c r="E73" s="235"/>
      <c r="F73" s="236"/>
      <c r="G73" s="234"/>
      <c r="H73" s="234"/>
      <c r="I73" s="234"/>
      <c r="J73" s="236"/>
      <c r="K73" s="236"/>
      <c r="L73" s="236"/>
      <c r="M73" s="234"/>
      <c r="N73" s="234"/>
      <c r="O73" s="234"/>
      <c r="P73" s="234"/>
      <c r="Q73" s="234"/>
      <c r="R73" s="250">
        <f t="shared" si="10"/>
        <v>0</v>
      </c>
    </row>
    <row r="74" spans="1:18" ht="27.75" customHeight="1" thickBot="1" x14ac:dyDescent="0.25">
      <c r="A74" s="40"/>
      <c r="B74" s="159" t="s">
        <v>233</v>
      </c>
      <c r="C74" s="40"/>
      <c r="D74" s="107" t="s">
        <v>234</v>
      </c>
      <c r="E74" s="7"/>
      <c r="F74" s="6"/>
      <c r="G74" s="234">
        <v>369906.01</v>
      </c>
      <c r="H74" s="5"/>
      <c r="I74" s="5"/>
      <c r="J74" s="6"/>
      <c r="K74" s="6"/>
      <c r="L74" s="6"/>
      <c r="M74" s="5"/>
      <c r="N74" s="5"/>
      <c r="O74" s="5"/>
      <c r="P74" s="5"/>
      <c r="Q74" s="5"/>
      <c r="R74" s="250">
        <f t="shared" si="10"/>
        <v>369906.01</v>
      </c>
    </row>
    <row r="75" spans="1:18" ht="20.100000000000001" customHeight="1" thickBot="1" x14ac:dyDescent="0.25">
      <c r="A75" s="102" t="s">
        <v>133</v>
      </c>
      <c r="B75" s="104"/>
      <c r="C75" s="119"/>
      <c r="D75" s="77" t="s">
        <v>211</v>
      </c>
      <c r="E75" s="253">
        <f>+E76+E79+E80+E81+E82+E83</f>
        <v>3139369.1229839837</v>
      </c>
      <c r="F75" s="253">
        <f t="shared" ref="F75:Q75" si="24">+F76+F79+F80+F81+F82+F83</f>
        <v>241016.61048431968</v>
      </c>
      <c r="G75" s="253">
        <f t="shared" si="24"/>
        <v>20697418.609999999</v>
      </c>
      <c r="H75" s="253">
        <f t="shared" si="24"/>
        <v>1488205.6099999999</v>
      </c>
      <c r="I75" s="253">
        <f t="shared" si="24"/>
        <v>10327145.637990173</v>
      </c>
      <c r="J75" s="253">
        <f t="shared" si="24"/>
        <v>24986078.479997821</v>
      </c>
      <c r="K75" s="253">
        <f t="shared" si="24"/>
        <v>0</v>
      </c>
      <c r="L75" s="253">
        <f t="shared" si="24"/>
        <v>5089503.6233763564</v>
      </c>
      <c r="M75" s="253">
        <f t="shared" si="24"/>
        <v>1225426.4794019482</v>
      </c>
      <c r="N75" s="253">
        <f t="shared" si="24"/>
        <v>1593884.2633318068</v>
      </c>
      <c r="O75" s="253">
        <f t="shared" si="24"/>
        <v>81675.301429896426</v>
      </c>
      <c r="P75" s="253">
        <f t="shared" si="24"/>
        <v>1700471.4631145722</v>
      </c>
      <c r="Q75" s="253">
        <f t="shared" si="24"/>
        <v>0</v>
      </c>
      <c r="R75" s="250">
        <f t="shared" si="10"/>
        <v>70570195.202110872</v>
      </c>
    </row>
    <row r="76" spans="1:18" ht="27.75" customHeight="1" x14ac:dyDescent="0.2">
      <c r="A76" s="111"/>
      <c r="B76" s="161" t="s">
        <v>134</v>
      </c>
      <c r="C76" s="120"/>
      <c r="D76" s="87" t="s">
        <v>135</v>
      </c>
      <c r="E76" s="253">
        <f>+E77+E78</f>
        <v>166277.89519367262</v>
      </c>
      <c r="F76" s="253">
        <f t="shared" ref="F76:Q76" si="25">+F77+F78</f>
        <v>15199.245706218322</v>
      </c>
      <c r="G76" s="253">
        <f t="shared" si="25"/>
        <v>6544097.25</v>
      </c>
      <c r="H76" s="253">
        <f t="shared" si="25"/>
        <v>1487458.3199999998</v>
      </c>
      <c r="I76" s="253">
        <f t="shared" si="25"/>
        <v>1463518.4050258219</v>
      </c>
      <c r="J76" s="253">
        <f t="shared" si="25"/>
        <v>2247178.1650602343</v>
      </c>
      <c r="K76" s="253">
        <f t="shared" si="25"/>
        <v>0</v>
      </c>
      <c r="L76" s="253">
        <f t="shared" si="25"/>
        <v>0</v>
      </c>
      <c r="M76" s="253">
        <f t="shared" si="25"/>
        <v>59771.488469764656</v>
      </c>
      <c r="N76" s="253">
        <f t="shared" si="25"/>
        <v>99440.194682019966</v>
      </c>
      <c r="O76" s="253">
        <f t="shared" si="25"/>
        <v>15927.694146067648</v>
      </c>
      <c r="P76" s="253">
        <f t="shared" si="25"/>
        <v>336331.97511270543</v>
      </c>
      <c r="Q76" s="253">
        <f t="shared" si="25"/>
        <v>0</v>
      </c>
      <c r="R76" s="250">
        <f t="shared" si="10"/>
        <v>12435200.633396504</v>
      </c>
    </row>
    <row r="77" spans="1:18" ht="20.100000000000001" customHeight="1" x14ac:dyDescent="0.2">
      <c r="A77" s="40"/>
      <c r="B77" s="40"/>
      <c r="C77" s="121" t="s">
        <v>136</v>
      </c>
      <c r="D77" s="82" t="s">
        <v>31</v>
      </c>
      <c r="E77" s="237">
        <v>165139.27891717054</v>
      </c>
      <c r="F77" s="234">
        <v>15199.245706218322</v>
      </c>
      <c r="G77" s="234">
        <v>6544097.25</v>
      </c>
      <c r="H77" s="234">
        <v>1487458.3199999998</v>
      </c>
      <c r="I77" s="234">
        <v>1463518.4050258219</v>
      </c>
      <c r="J77" s="234">
        <v>1923727.8340630152</v>
      </c>
      <c r="K77" s="234">
        <v>0</v>
      </c>
      <c r="L77" s="234">
        <v>0</v>
      </c>
      <c r="M77" s="234">
        <v>59771.488469764656</v>
      </c>
      <c r="N77" s="234">
        <v>99440.194682019966</v>
      </c>
      <c r="O77" s="234">
        <v>15927.694146067648</v>
      </c>
      <c r="P77" s="234">
        <v>336331.97511270543</v>
      </c>
      <c r="Q77" s="234"/>
      <c r="R77" s="250">
        <f t="shared" si="10"/>
        <v>12110611.686122783</v>
      </c>
    </row>
    <row r="78" spans="1:18" ht="20.100000000000001" customHeight="1" x14ac:dyDescent="0.2">
      <c r="A78" s="40"/>
      <c r="B78" s="40"/>
      <c r="C78" s="121" t="s">
        <v>137</v>
      </c>
      <c r="D78" s="82" t="s">
        <v>138</v>
      </c>
      <c r="E78" s="237">
        <v>1138.6162765020736</v>
      </c>
      <c r="F78" s="234"/>
      <c r="G78" s="234"/>
      <c r="H78" s="234"/>
      <c r="I78" s="234"/>
      <c r="J78" s="234">
        <v>323450.33099721925</v>
      </c>
      <c r="K78" s="234">
        <v>0</v>
      </c>
      <c r="L78" s="234">
        <v>0</v>
      </c>
      <c r="M78" s="234">
        <v>0</v>
      </c>
      <c r="N78" s="234"/>
      <c r="O78" s="234"/>
      <c r="P78" s="234"/>
      <c r="Q78" s="234"/>
      <c r="R78" s="250">
        <f t="shared" si="10"/>
        <v>324588.94727372134</v>
      </c>
    </row>
    <row r="79" spans="1:18" ht="30.75" customHeight="1" x14ac:dyDescent="0.2">
      <c r="A79" s="40"/>
      <c r="B79" s="161" t="s">
        <v>139</v>
      </c>
      <c r="C79" s="121"/>
      <c r="D79" s="87" t="s">
        <v>140</v>
      </c>
      <c r="E79" s="235">
        <v>40211.245090718076</v>
      </c>
      <c r="F79" s="236">
        <v>40169.435080719981</v>
      </c>
      <c r="G79" s="234">
        <v>0</v>
      </c>
      <c r="H79" s="234"/>
      <c r="I79" s="234">
        <v>2626968.8954059351</v>
      </c>
      <c r="J79" s="236">
        <v>5009333.6800773079</v>
      </c>
      <c r="K79" s="236">
        <v>0</v>
      </c>
      <c r="L79" s="236">
        <v>813467.12257511273</v>
      </c>
      <c r="M79" s="234">
        <v>50624.29675344273</v>
      </c>
      <c r="N79" s="234">
        <v>248126.9619684692</v>
      </c>
      <c r="O79" s="234">
        <v>10722.484094706919</v>
      </c>
      <c r="P79" s="234">
        <v>309397.20202825213</v>
      </c>
      <c r="Q79" s="234"/>
      <c r="R79" s="250">
        <f t="shared" si="10"/>
        <v>9149021.3230746649</v>
      </c>
    </row>
    <row r="80" spans="1:18" ht="26.25" customHeight="1" x14ac:dyDescent="0.2">
      <c r="A80" s="105"/>
      <c r="B80" s="161" t="s">
        <v>141</v>
      </c>
      <c r="C80" s="120"/>
      <c r="D80" s="87" t="s">
        <v>142</v>
      </c>
      <c r="E80" s="235">
        <v>75975.709042841452</v>
      </c>
      <c r="F80" s="236"/>
      <c r="G80" s="234"/>
      <c r="H80" s="234"/>
      <c r="I80" s="234">
        <v>486027.05657820217</v>
      </c>
      <c r="J80" s="236">
        <v>1491017.0729873441</v>
      </c>
      <c r="K80" s="236">
        <v>0</v>
      </c>
      <c r="L80" s="236">
        <v>814006.16520560742</v>
      </c>
      <c r="M80" s="234">
        <v>95854.167116576791</v>
      </c>
      <c r="N80" s="234">
        <v>117055.31488283494</v>
      </c>
      <c r="O80" s="234">
        <v>4905.5347068437113</v>
      </c>
      <c r="P80" s="234">
        <v>31410.009891601421</v>
      </c>
      <c r="Q80" s="234"/>
      <c r="R80" s="250">
        <f t="shared" si="10"/>
        <v>3116251.0304118516</v>
      </c>
    </row>
    <row r="81" spans="1:18" ht="29.25" customHeight="1" x14ac:dyDescent="0.2">
      <c r="A81" s="105"/>
      <c r="B81" s="161" t="s">
        <v>143</v>
      </c>
      <c r="C81" s="120"/>
      <c r="D81" s="87" t="s">
        <v>144</v>
      </c>
      <c r="E81" s="235">
        <v>2456547.9257185403</v>
      </c>
      <c r="F81" s="236">
        <v>54283.020379351263</v>
      </c>
      <c r="G81" s="234">
        <v>909126.63</v>
      </c>
      <c r="H81" s="234">
        <v>747.29000000000815</v>
      </c>
      <c r="I81" s="234">
        <v>1394862.2691325922</v>
      </c>
      <c r="J81" s="236">
        <v>5690613.2213601694</v>
      </c>
      <c r="K81" s="236">
        <v>0</v>
      </c>
      <c r="L81" s="236">
        <v>1124609.6169869208</v>
      </c>
      <c r="M81" s="234">
        <v>135128.54711996278</v>
      </c>
      <c r="N81" s="234">
        <v>273129.06805994816</v>
      </c>
      <c r="O81" s="234">
        <v>6722.2126849519864</v>
      </c>
      <c r="P81" s="234">
        <v>282690.08902441279</v>
      </c>
      <c r="Q81" s="234"/>
      <c r="R81" s="250">
        <f t="shared" si="10"/>
        <v>12328459.890466848</v>
      </c>
    </row>
    <row r="82" spans="1:18" ht="27.75" customHeight="1" x14ac:dyDescent="0.2">
      <c r="A82" s="105"/>
      <c r="B82" s="161" t="s">
        <v>145</v>
      </c>
      <c r="C82" s="120"/>
      <c r="D82" s="87" t="s">
        <v>146</v>
      </c>
      <c r="E82" s="235">
        <v>11960.161759910567</v>
      </c>
      <c r="F82" s="236">
        <v>73824.90771591774</v>
      </c>
      <c r="G82" s="234">
        <v>13244194.73</v>
      </c>
      <c r="H82" s="234"/>
      <c r="I82" s="234">
        <v>2364817.833911323</v>
      </c>
      <c r="J82" s="236">
        <v>4330434.7847175114</v>
      </c>
      <c r="K82" s="236">
        <v>0</v>
      </c>
      <c r="L82" s="236">
        <v>1029523.7607502827</v>
      </c>
      <c r="M82" s="234">
        <v>612523.47817688505</v>
      </c>
      <c r="N82" s="234">
        <v>451742.59869831975</v>
      </c>
      <c r="O82" s="234">
        <v>31769.637780643476</v>
      </c>
      <c r="P82" s="234">
        <v>426542.08814158634</v>
      </c>
      <c r="Q82" s="234"/>
      <c r="R82" s="250">
        <f t="shared" ref="R82:R119" si="26">SUM(E82:Q82)</f>
        <v>22577333.981652379</v>
      </c>
    </row>
    <row r="83" spans="1:18" ht="30" customHeight="1" thickBot="1" x14ac:dyDescent="0.25">
      <c r="A83" s="105"/>
      <c r="B83" s="161" t="s">
        <v>147</v>
      </c>
      <c r="C83" s="120"/>
      <c r="D83" s="87" t="s">
        <v>148</v>
      </c>
      <c r="E83" s="235">
        <v>388396.1861783003</v>
      </c>
      <c r="F83" s="236">
        <v>57540.001602112374</v>
      </c>
      <c r="G83" s="234">
        <v>0</v>
      </c>
      <c r="H83" s="234"/>
      <c r="I83" s="234">
        <v>1990951.1779362976</v>
      </c>
      <c r="J83" s="236">
        <v>6217501.5557952514</v>
      </c>
      <c r="K83" s="236">
        <v>0</v>
      </c>
      <c r="L83" s="236">
        <v>1307896.9578584335</v>
      </c>
      <c r="M83" s="234">
        <v>271524.50176531606</v>
      </c>
      <c r="N83" s="234">
        <v>404390.1250402148</v>
      </c>
      <c r="O83" s="234">
        <v>11627.738016682692</v>
      </c>
      <c r="P83" s="234">
        <v>314100.09891601419</v>
      </c>
      <c r="Q83" s="234"/>
      <c r="R83" s="250">
        <f t="shared" si="26"/>
        <v>10963928.343108624</v>
      </c>
    </row>
    <row r="84" spans="1:18" ht="20.100000000000001" customHeight="1" x14ac:dyDescent="0.2">
      <c r="A84" s="102" t="s">
        <v>149</v>
      </c>
      <c r="B84" s="104"/>
      <c r="C84" s="119"/>
      <c r="D84" s="50" t="s">
        <v>212</v>
      </c>
      <c r="E84" s="253">
        <f>E85+E86+E87+E88+E89</f>
        <v>0</v>
      </c>
      <c r="F84" s="253">
        <f t="shared" ref="F84:Q84" si="27">F85+F86+F87+F88+F89</f>
        <v>0</v>
      </c>
      <c r="G84" s="253">
        <f t="shared" si="27"/>
        <v>8137855.2699999996</v>
      </c>
      <c r="H84" s="253">
        <f t="shared" si="27"/>
        <v>0</v>
      </c>
      <c r="I84" s="253">
        <f t="shared" si="27"/>
        <v>0</v>
      </c>
      <c r="J84" s="253">
        <f t="shared" si="27"/>
        <v>0</v>
      </c>
      <c r="K84" s="253">
        <f t="shared" si="27"/>
        <v>0</v>
      </c>
      <c r="L84" s="253">
        <f t="shared" si="27"/>
        <v>0</v>
      </c>
      <c r="M84" s="253">
        <f t="shared" si="27"/>
        <v>0</v>
      </c>
      <c r="N84" s="253">
        <f t="shared" si="27"/>
        <v>0</v>
      </c>
      <c r="O84" s="253">
        <f t="shared" si="27"/>
        <v>46397.795326483763</v>
      </c>
      <c r="P84" s="253">
        <f t="shared" si="27"/>
        <v>1255545.3235026447</v>
      </c>
      <c r="Q84" s="253">
        <f t="shared" si="27"/>
        <v>0</v>
      </c>
      <c r="R84" s="250">
        <f t="shared" si="26"/>
        <v>9439798.388829127</v>
      </c>
    </row>
    <row r="85" spans="1:18" ht="24" customHeight="1" x14ac:dyDescent="0.2">
      <c r="A85" s="105"/>
      <c r="B85" s="161" t="s">
        <v>150</v>
      </c>
      <c r="C85" s="120"/>
      <c r="D85" s="107" t="s">
        <v>151</v>
      </c>
      <c r="E85" s="235"/>
      <c r="F85" s="236"/>
      <c r="G85" s="234">
        <v>2876673.5</v>
      </c>
      <c r="H85" s="234"/>
      <c r="I85" s="234"/>
      <c r="J85" s="236"/>
      <c r="K85" s="236"/>
      <c r="L85" s="236"/>
      <c r="M85" s="234"/>
      <c r="N85" s="234"/>
      <c r="O85" s="234">
        <v>13438.245860634221</v>
      </c>
      <c r="P85" s="234">
        <v>323505.8926915371</v>
      </c>
      <c r="Q85" s="234"/>
      <c r="R85" s="250">
        <f t="shared" si="26"/>
        <v>3213617.6385521716</v>
      </c>
    </row>
    <row r="86" spans="1:18" ht="20.100000000000001" customHeight="1" x14ac:dyDescent="0.2">
      <c r="A86" s="105"/>
      <c r="B86" s="161" t="s">
        <v>152</v>
      </c>
      <c r="C86" s="120"/>
      <c r="D86" s="107" t="s">
        <v>153</v>
      </c>
      <c r="E86" s="235"/>
      <c r="F86" s="236"/>
      <c r="G86" s="234">
        <v>3249994.1</v>
      </c>
      <c r="H86" s="234"/>
      <c r="I86" s="234"/>
      <c r="J86" s="236"/>
      <c r="K86" s="236"/>
      <c r="L86" s="236"/>
      <c r="M86" s="234"/>
      <c r="N86" s="234"/>
      <c r="O86" s="234">
        <v>10156.700393472054</v>
      </c>
      <c r="P86" s="234">
        <v>306404.4494633131</v>
      </c>
      <c r="Q86" s="234"/>
      <c r="R86" s="250">
        <f t="shared" si="26"/>
        <v>3566555.2498567849</v>
      </c>
    </row>
    <row r="87" spans="1:18" ht="26.25" customHeight="1" x14ac:dyDescent="0.2">
      <c r="A87" s="105"/>
      <c r="B87" s="161" t="s">
        <v>154</v>
      </c>
      <c r="C87" s="120"/>
      <c r="D87" s="107" t="s">
        <v>155</v>
      </c>
      <c r="E87" s="235"/>
      <c r="F87" s="234"/>
      <c r="G87" s="234">
        <v>365089.37</v>
      </c>
      <c r="H87" s="234"/>
      <c r="I87" s="234"/>
      <c r="J87" s="234"/>
      <c r="K87" s="234"/>
      <c r="L87" s="234"/>
      <c r="M87" s="234"/>
      <c r="N87" s="234"/>
      <c r="O87" s="234">
        <v>11627.738016682692</v>
      </c>
      <c r="P87" s="234">
        <v>314100.09891601419</v>
      </c>
      <c r="Q87" s="234"/>
      <c r="R87" s="250">
        <f t="shared" si="26"/>
        <v>690817.20693269686</v>
      </c>
    </row>
    <row r="88" spans="1:18" ht="23.25" customHeight="1" x14ac:dyDescent="0.2">
      <c r="A88" s="105"/>
      <c r="B88" s="161" t="s">
        <v>156</v>
      </c>
      <c r="C88" s="120"/>
      <c r="D88" s="107" t="s">
        <v>157</v>
      </c>
      <c r="E88" s="235"/>
      <c r="F88" s="236"/>
      <c r="G88" s="234">
        <v>1646098.2999999998</v>
      </c>
      <c r="H88" s="234"/>
      <c r="I88" s="234"/>
      <c r="J88" s="236"/>
      <c r="K88" s="236"/>
      <c r="L88" s="236"/>
      <c r="M88" s="234"/>
      <c r="N88" s="234"/>
      <c r="O88" s="234">
        <v>11175.111055694799</v>
      </c>
      <c r="P88" s="234">
        <v>311534.88243178028</v>
      </c>
      <c r="Q88" s="234"/>
      <c r="R88" s="250">
        <f t="shared" si="26"/>
        <v>1968808.2934874748</v>
      </c>
    </row>
    <row r="89" spans="1:18" ht="26.25" customHeight="1" thickBot="1" x14ac:dyDescent="0.25">
      <c r="A89" s="105"/>
      <c r="B89" s="161" t="s">
        <v>158</v>
      </c>
      <c r="C89" s="120"/>
      <c r="D89" s="107" t="s">
        <v>159</v>
      </c>
      <c r="E89" s="235"/>
      <c r="F89" s="236"/>
      <c r="G89" s="234"/>
      <c r="H89" s="234"/>
      <c r="I89" s="234"/>
      <c r="J89" s="236"/>
      <c r="K89" s="236"/>
      <c r="L89" s="236"/>
      <c r="M89" s="234"/>
      <c r="N89" s="234"/>
      <c r="O89" s="234"/>
      <c r="P89" s="234"/>
      <c r="Q89" s="234"/>
      <c r="R89" s="250">
        <f t="shared" si="26"/>
        <v>0</v>
      </c>
    </row>
    <row r="90" spans="1:18" ht="20.100000000000001" customHeight="1" x14ac:dyDescent="0.2">
      <c r="A90" s="102" t="s">
        <v>160</v>
      </c>
      <c r="B90" s="102"/>
      <c r="C90" s="122"/>
      <c r="D90" s="50" t="s">
        <v>213</v>
      </c>
      <c r="E90" s="253">
        <f>SUM(E91:E96)</f>
        <v>252285.60144217504</v>
      </c>
      <c r="F90" s="253">
        <f t="shared" ref="F90:Q90" si="28">SUM(F91:F96)</f>
        <v>23884.52896691456</v>
      </c>
      <c r="G90" s="253">
        <f>SUM(G91:G96)</f>
        <v>85527192.949999988</v>
      </c>
      <c r="H90" s="253">
        <f t="shared" si="28"/>
        <v>23390.158239</v>
      </c>
      <c r="I90" s="253">
        <f t="shared" si="28"/>
        <v>3247328.8229477843</v>
      </c>
      <c r="J90" s="253">
        <f t="shared" si="28"/>
        <v>4288061.5514282193</v>
      </c>
      <c r="K90" s="253">
        <f t="shared" si="28"/>
        <v>0</v>
      </c>
      <c r="L90" s="253">
        <f t="shared" si="28"/>
        <v>2377131.4729478508</v>
      </c>
      <c r="M90" s="253">
        <f t="shared" si="28"/>
        <v>0</v>
      </c>
      <c r="N90" s="253">
        <f t="shared" si="28"/>
        <v>145845.61886696305</v>
      </c>
      <c r="O90" s="253">
        <f t="shared" si="28"/>
        <v>181479.53695261164</v>
      </c>
      <c r="P90" s="253">
        <f t="shared" si="28"/>
        <v>2209239.3991542337</v>
      </c>
      <c r="Q90" s="253">
        <f t="shared" si="28"/>
        <v>0</v>
      </c>
      <c r="R90" s="250">
        <f t="shared" si="26"/>
        <v>98275839.640945747</v>
      </c>
    </row>
    <row r="91" spans="1:18" ht="20.100000000000001" customHeight="1" x14ac:dyDescent="0.2">
      <c r="A91" s="106"/>
      <c r="B91" s="161" t="s">
        <v>161</v>
      </c>
      <c r="C91" s="120"/>
      <c r="D91" s="107" t="s">
        <v>163</v>
      </c>
      <c r="E91" s="235">
        <v>12080.50770625139</v>
      </c>
      <c r="F91" s="236"/>
      <c r="G91" s="234">
        <v>24024255.759999998</v>
      </c>
      <c r="H91" s="234"/>
      <c r="I91" s="234"/>
      <c r="J91" s="236"/>
      <c r="K91" s="236"/>
      <c r="L91" s="236"/>
      <c r="M91" s="234"/>
      <c r="N91" s="234"/>
      <c r="O91" s="234">
        <v>48969.462298182989</v>
      </c>
      <c r="P91" s="234">
        <v>507346.40739494434</v>
      </c>
      <c r="Q91" s="234"/>
      <c r="R91" s="250">
        <f t="shared" si="26"/>
        <v>24592652.137399379</v>
      </c>
    </row>
    <row r="92" spans="1:18" ht="20.100000000000001" customHeight="1" x14ac:dyDescent="0.2">
      <c r="A92" s="106"/>
      <c r="B92" s="161" t="s">
        <v>162</v>
      </c>
      <c r="C92" s="120"/>
      <c r="D92" s="107" t="s">
        <v>165</v>
      </c>
      <c r="E92" s="237"/>
      <c r="F92" s="234"/>
      <c r="G92" s="234">
        <v>3475720.06</v>
      </c>
      <c r="H92" s="234"/>
      <c r="I92" s="234"/>
      <c r="J92" s="234"/>
      <c r="K92" s="234"/>
      <c r="L92" s="234"/>
      <c r="M92" s="234"/>
      <c r="N92" s="234"/>
      <c r="O92" s="234">
        <v>66395.60029621658</v>
      </c>
      <c r="P92" s="234">
        <v>597556.52042382595</v>
      </c>
      <c r="Q92" s="234"/>
      <c r="R92" s="250">
        <f t="shared" si="26"/>
        <v>4139672.1807200424</v>
      </c>
    </row>
    <row r="93" spans="1:18" ht="27.75" customHeight="1" x14ac:dyDescent="0.2">
      <c r="A93" s="106"/>
      <c r="B93" s="161" t="s">
        <v>164</v>
      </c>
      <c r="C93" s="120"/>
      <c r="D93" s="107" t="s">
        <v>167</v>
      </c>
      <c r="E93" s="235"/>
      <c r="F93" s="236"/>
      <c r="G93" s="234">
        <v>3782366.05</v>
      </c>
      <c r="H93" s="234">
        <v>23390.158239</v>
      </c>
      <c r="I93" s="234"/>
      <c r="J93" s="236"/>
      <c r="K93" s="236"/>
      <c r="L93" s="236"/>
      <c r="M93" s="234"/>
      <c r="N93" s="234"/>
      <c r="O93" s="234">
        <v>14569.813263103968</v>
      </c>
      <c r="P93" s="234">
        <v>329491.39782141516</v>
      </c>
      <c r="Q93" s="234"/>
      <c r="R93" s="250">
        <f t="shared" si="26"/>
        <v>4149817.4193235189</v>
      </c>
    </row>
    <row r="94" spans="1:18" ht="20.100000000000001" customHeight="1" x14ac:dyDescent="0.2">
      <c r="A94" s="106"/>
      <c r="B94" s="161" t="s">
        <v>166</v>
      </c>
      <c r="C94" s="120"/>
      <c r="D94" s="107" t="s">
        <v>169</v>
      </c>
      <c r="E94" s="235">
        <v>156507.63793088903</v>
      </c>
      <c r="F94" s="236">
        <v>18456.226928979435</v>
      </c>
      <c r="G94" s="234">
        <v>53331054.369999997</v>
      </c>
      <c r="H94" s="234"/>
      <c r="I94" s="234">
        <v>3247328.8229477843</v>
      </c>
      <c r="J94" s="236">
        <v>2817584.1438052757</v>
      </c>
      <c r="K94" s="236">
        <v>0</v>
      </c>
      <c r="L94" s="236">
        <v>1841975.8294233866</v>
      </c>
      <c r="M94" s="234">
        <v>0</v>
      </c>
      <c r="N94" s="234">
        <v>113645.93677945179</v>
      </c>
      <c r="O94" s="234">
        <v>40482.706779660279</v>
      </c>
      <c r="P94" s="234">
        <v>463310.19108226767</v>
      </c>
      <c r="Q94" s="234"/>
      <c r="R94" s="250">
        <f t="shared" si="26"/>
        <v>62030345.865677699</v>
      </c>
    </row>
    <row r="95" spans="1:18" ht="25.5" customHeight="1" x14ac:dyDescent="0.2">
      <c r="A95" s="106"/>
      <c r="B95" s="161" t="s">
        <v>168</v>
      </c>
      <c r="C95" s="120"/>
      <c r="D95" s="107" t="s">
        <v>171</v>
      </c>
      <c r="E95" s="235">
        <v>83697.45580503461</v>
      </c>
      <c r="F95" s="236">
        <v>5428.3020379351256</v>
      </c>
      <c r="G95" s="234">
        <v>913796.71</v>
      </c>
      <c r="H95" s="234"/>
      <c r="I95" s="234"/>
      <c r="J95" s="236">
        <v>1470477.4076229441</v>
      </c>
      <c r="K95" s="236">
        <v>0</v>
      </c>
      <c r="L95" s="236">
        <v>535155.64352446422</v>
      </c>
      <c r="M95" s="234">
        <v>0</v>
      </c>
      <c r="N95" s="234">
        <v>32199.68208751125</v>
      </c>
      <c r="O95" s="234">
        <v>11061.954315447825</v>
      </c>
      <c r="P95" s="234">
        <v>311534.88243178028</v>
      </c>
      <c r="Q95" s="234"/>
      <c r="R95" s="250">
        <f t="shared" si="26"/>
        <v>3363352.0378251174</v>
      </c>
    </row>
    <row r="96" spans="1:18" ht="27.75" customHeight="1" thickBot="1" x14ac:dyDescent="0.25">
      <c r="A96" s="106"/>
      <c r="B96" s="161" t="s">
        <v>170</v>
      </c>
      <c r="C96" s="120"/>
      <c r="D96" s="107" t="s">
        <v>172</v>
      </c>
      <c r="E96" s="235"/>
      <c r="F96" s="236"/>
      <c r="G96" s="234"/>
      <c r="H96" s="234"/>
      <c r="I96" s="234"/>
      <c r="J96" s="236"/>
      <c r="K96" s="236"/>
      <c r="L96" s="236"/>
      <c r="M96" s="234"/>
      <c r="N96" s="234"/>
      <c r="O96" s="234"/>
      <c r="P96" s="234"/>
      <c r="Q96" s="234"/>
      <c r="R96" s="250">
        <f t="shared" si="26"/>
        <v>0</v>
      </c>
    </row>
    <row r="97" spans="1:18" ht="20.100000000000001" customHeight="1" thickBot="1" x14ac:dyDescent="0.25">
      <c r="A97" s="123" t="s">
        <v>173</v>
      </c>
      <c r="B97" s="124"/>
      <c r="C97" s="125"/>
      <c r="D97" s="60" t="s">
        <v>32</v>
      </c>
      <c r="E97" s="226"/>
      <c r="F97" s="227"/>
      <c r="G97" s="228">
        <v>2036550</v>
      </c>
      <c r="H97" s="228"/>
      <c r="I97" s="228"/>
      <c r="J97" s="227"/>
      <c r="K97" s="227"/>
      <c r="L97" s="227"/>
      <c r="M97" s="228"/>
      <c r="N97" s="228"/>
      <c r="O97" s="228">
        <v>12646.162613565923</v>
      </c>
      <c r="P97" s="228">
        <v>319230.53188448079</v>
      </c>
      <c r="Q97" s="228"/>
      <c r="R97" s="250">
        <f t="shared" si="26"/>
        <v>2368426.6944980468</v>
      </c>
    </row>
    <row r="98" spans="1:18" ht="20.100000000000001" customHeight="1" thickBot="1" x14ac:dyDescent="0.25">
      <c r="A98" s="126" t="s">
        <v>174</v>
      </c>
      <c r="B98" s="127"/>
      <c r="C98" s="128"/>
      <c r="D98" s="129" t="s">
        <v>39</v>
      </c>
      <c r="E98" s="220">
        <v>119315.84414360306</v>
      </c>
      <c r="F98" s="221"/>
      <c r="G98" s="222">
        <v>745164.74</v>
      </c>
      <c r="H98" s="222"/>
      <c r="I98" s="222">
        <v>888555.82681447291</v>
      </c>
      <c r="J98" s="221">
        <v>1099487.8468096969</v>
      </c>
      <c r="K98" s="221">
        <v>0</v>
      </c>
      <c r="L98" s="221">
        <v>92861.992104299454</v>
      </c>
      <c r="M98" s="222">
        <v>0</v>
      </c>
      <c r="N98" s="222"/>
      <c r="O98" s="222"/>
      <c r="P98" s="222"/>
      <c r="Q98" s="222"/>
      <c r="R98" s="250">
        <f t="shared" si="26"/>
        <v>2945386.2498720721</v>
      </c>
    </row>
    <row r="99" spans="1:18" ht="20.100000000000001" customHeight="1" thickBot="1" x14ac:dyDescent="0.25">
      <c r="A99" s="70">
        <v>29999</v>
      </c>
      <c r="B99" s="130"/>
      <c r="C99" s="130"/>
      <c r="D99" s="131" t="s">
        <v>35</v>
      </c>
      <c r="E99" s="253">
        <f>+E29+E46+E47+E48+E49+E55+E61+E75+E84+E90+E97+E98</f>
        <v>102806938.43928394</v>
      </c>
      <c r="F99" s="253">
        <f t="shared" ref="F99:Q99" si="29">+F29+F46+F47+F48+F49+F55+F61+F75+F84+F90+F97+F98</f>
        <v>1046837.1585866663</v>
      </c>
      <c r="G99" s="253">
        <f>+G29+G46+G47+G48+G49+G55+G61+G75+G84+G90+G97+G98</f>
        <v>452982140.68000001</v>
      </c>
      <c r="H99" s="253">
        <f t="shared" si="29"/>
        <v>10031010.513706001</v>
      </c>
      <c r="I99" s="253">
        <f t="shared" si="29"/>
        <v>41383815.474970363</v>
      </c>
      <c r="J99" s="253">
        <f t="shared" si="29"/>
        <v>80365527.037353992</v>
      </c>
      <c r="K99" s="253">
        <f t="shared" si="29"/>
        <v>616829.84091545944</v>
      </c>
      <c r="L99" s="253">
        <f t="shared" si="29"/>
        <v>11446701.670011306</v>
      </c>
      <c r="M99" s="253">
        <f t="shared" si="29"/>
        <v>8756623.8757712133</v>
      </c>
      <c r="N99" s="253">
        <f t="shared" si="29"/>
        <v>5582848.6029139664</v>
      </c>
      <c r="O99" s="253">
        <f t="shared" si="29"/>
        <v>1271395.535218583</v>
      </c>
      <c r="P99" s="253">
        <f t="shared" si="29"/>
        <v>14493281.49409781</v>
      </c>
      <c r="Q99" s="253">
        <f t="shared" si="29"/>
        <v>0</v>
      </c>
      <c r="R99" s="250">
        <f>SUM(E99:Q99)</f>
        <v>730783950.32282925</v>
      </c>
    </row>
    <row r="100" spans="1:18" ht="20.100000000000001" customHeight="1" thickBot="1" x14ac:dyDescent="0.3">
      <c r="A100" s="274" t="s">
        <v>36</v>
      </c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6"/>
    </row>
    <row r="101" spans="1:18" ht="20.100000000000001" customHeight="1" thickBot="1" x14ac:dyDescent="0.25">
      <c r="A101" s="102" t="s">
        <v>175</v>
      </c>
      <c r="B101" s="103"/>
      <c r="C101" s="132"/>
      <c r="D101" s="133" t="s">
        <v>17</v>
      </c>
      <c r="E101" s="253">
        <f>+E102+E105</f>
        <v>437543.29992581852</v>
      </c>
      <c r="F101" s="253">
        <f t="shared" ref="F101:Q101" si="30">+F102+F105</f>
        <v>62123.724885537216</v>
      </c>
      <c r="G101" s="253">
        <f t="shared" si="30"/>
        <v>0</v>
      </c>
      <c r="H101" s="253">
        <f t="shared" si="30"/>
        <v>25179466.806900002</v>
      </c>
      <c r="I101" s="253">
        <f t="shared" si="30"/>
        <v>2046810.4766964475</v>
      </c>
      <c r="J101" s="253">
        <f t="shared" si="30"/>
        <v>10531323.743270677</v>
      </c>
      <c r="K101" s="253">
        <f t="shared" si="30"/>
        <v>20183.165310950775</v>
      </c>
      <c r="L101" s="253">
        <f t="shared" si="30"/>
        <v>1916621.4355394216</v>
      </c>
      <c r="M101" s="253">
        <f t="shared" si="30"/>
        <v>111826.81607911242</v>
      </c>
      <c r="N101" s="253">
        <f t="shared" si="30"/>
        <v>506792.78650539188</v>
      </c>
      <c r="O101" s="253">
        <f t="shared" si="30"/>
        <v>240430.21947408578</v>
      </c>
      <c r="P101" s="253">
        <f t="shared" si="30"/>
        <v>293358.66841303278</v>
      </c>
      <c r="Q101" s="253">
        <f t="shared" si="30"/>
        <v>0</v>
      </c>
      <c r="R101" s="250">
        <f t="shared" si="26"/>
        <v>41346481.143000476</v>
      </c>
    </row>
    <row r="102" spans="1:18" ht="20.100000000000001" customHeight="1" x14ac:dyDescent="0.2">
      <c r="A102" s="114"/>
      <c r="B102" s="159" t="s">
        <v>176</v>
      </c>
      <c r="C102" s="134"/>
      <c r="D102" s="135" t="s">
        <v>177</v>
      </c>
      <c r="E102" s="253">
        <f>+E103+E104</f>
        <v>370662.31693465554</v>
      </c>
      <c r="F102" s="253">
        <f t="shared" ref="F102:Q102" si="31">+F103+F104</f>
        <v>32593.769614657496</v>
      </c>
      <c r="G102" s="253">
        <f t="shared" si="31"/>
        <v>0</v>
      </c>
      <c r="H102" s="253">
        <f t="shared" si="31"/>
        <v>25179466.806900002</v>
      </c>
      <c r="I102" s="253">
        <f t="shared" si="31"/>
        <v>2046810.4766964475</v>
      </c>
      <c r="J102" s="253">
        <f t="shared" si="31"/>
        <v>6072302.4651258346</v>
      </c>
      <c r="K102" s="253">
        <f t="shared" si="31"/>
        <v>0</v>
      </c>
      <c r="L102" s="253">
        <f t="shared" si="31"/>
        <v>1268842.0942664265</v>
      </c>
      <c r="M102" s="253">
        <f t="shared" si="31"/>
        <v>0</v>
      </c>
      <c r="N102" s="253">
        <f t="shared" si="31"/>
        <v>506792.78650539188</v>
      </c>
      <c r="O102" s="253">
        <f t="shared" si="31"/>
        <v>240430.21947408578</v>
      </c>
      <c r="P102" s="253">
        <f t="shared" si="31"/>
        <v>293358.66841303278</v>
      </c>
      <c r="Q102" s="253">
        <f t="shared" si="31"/>
        <v>0</v>
      </c>
      <c r="R102" s="250">
        <f t="shared" si="26"/>
        <v>36011259.60393054</v>
      </c>
    </row>
    <row r="103" spans="1:18" ht="20.100000000000001" customHeight="1" x14ac:dyDescent="0.2">
      <c r="A103" s="114"/>
      <c r="B103" s="159"/>
      <c r="C103" s="134" t="s">
        <v>235</v>
      </c>
      <c r="D103" s="135" t="s">
        <v>237</v>
      </c>
      <c r="E103" s="238">
        <v>329889.46207184345</v>
      </c>
      <c r="F103" s="234">
        <v>29008.454957045171</v>
      </c>
      <c r="G103" s="234"/>
      <c r="H103" s="234">
        <v>22409725.458141003</v>
      </c>
      <c r="I103" s="234">
        <v>1821661.3242598383</v>
      </c>
      <c r="J103" s="234">
        <v>5404349.1939619929</v>
      </c>
      <c r="K103" s="234">
        <v>0</v>
      </c>
      <c r="L103" s="234">
        <v>1129269.4638971195</v>
      </c>
      <c r="M103" s="234">
        <v>0</v>
      </c>
      <c r="N103" s="234">
        <v>354754.95055377431</v>
      </c>
      <c r="O103" s="234">
        <v>213982.89533193634</v>
      </c>
      <c r="P103" s="234">
        <v>261089.21488759917</v>
      </c>
      <c r="Q103" s="234"/>
      <c r="R103" s="250">
        <f t="shared" si="26"/>
        <v>31953730.418062158</v>
      </c>
    </row>
    <row r="104" spans="1:18" ht="20.100000000000001" customHeight="1" x14ac:dyDescent="0.2">
      <c r="A104" s="114"/>
      <c r="B104" s="159"/>
      <c r="C104" s="134" t="s">
        <v>236</v>
      </c>
      <c r="D104" s="135" t="s">
        <v>238</v>
      </c>
      <c r="E104" s="238">
        <v>40772.854862812106</v>
      </c>
      <c r="F104" s="234">
        <v>3585.3146576123245</v>
      </c>
      <c r="G104" s="234"/>
      <c r="H104" s="234">
        <v>2769741.3487590002</v>
      </c>
      <c r="I104" s="234">
        <v>225149.15243660923</v>
      </c>
      <c r="J104" s="234">
        <v>667953.27116384183</v>
      </c>
      <c r="K104" s="234">
        <v>0</v>
      </c>
      <c r="L104" s="234">
        <v>139572.63036930692</v>
      </c>
      <c r="M104" s="234">
        <v>0</v>
      </c>
      <c r="N104" s="234">
        <v>152037.83595161757</v>
      </c>
      <c r="O104" s="234">
        <v>26447.324142149435</v>
      </c>
      <c r="P104" s="234">
        <v>32269.453525433604</v>
      </c>
      <c r="Q104" s="234"/>
      <c r="R104" s="250">
        <f t="shared" si="26"/>
        <v>4057529.1858683834</v>
      </c>
    </row>
    <row r="105" spans="1:18" ht="27.75" thickBot="1" x14ac:dyDescent="0.25">
      <c r="A105" s="114"/>
      <c r="B105" s="159" t="s">
        <v>178</v>
      </c>
      <c r="C105" s="134"/>
      <c r="D105" s="135" t="s">
        <v>239</v>
      </c>
      <c r="E105" s="238">
        <v>66880.982991162993</v>
      </c>
      <c r="F105" s="234">
        <v>29529.955270879716</v>
      </c>
      <c r="G105" s="234"/>
      <c r="H105" s="234"/>
      <c r="I105" s="234"/>
      <c r="J105" s="234">
        <v>4459021.2781448429</v>
      </c>
      <c r="K105" s="234">
        <v>20183.165310950775</v>
      </c>
      <c r="L105" s="234">
        <v>647779.34127299523</v>
      </c>
      <c r="M105" s="234">
        <v>111826.81607911242</v>
      </c>
      <c r="N105" s="234"/>
      <c r="O105" s="234"/>
      <c r="P105" s="234"/>
      <c r="Q105" s="234"/>
      <c r="R105" s="250">
        <f t="shared" si="26"/>
        <v>5335221.5390699441</v>
      </c>
    </row>
    <row r="106" spans="1:18" ht="20.100000000000001" customHeight="1" x14ac:dyDescent="0.2">
      <c r="A106" s="102" t="s">
        <v>179</v>
      </c>
      <c r="B106" s="103"/>
      <c r="C106" s="132"/>
      <c r="D106" s="133" t="s">
        <v>18</v>
      </c>
      <c r="E106" s="253">
        <f>+E107+E108+E109+E110+E111</f>
        <v>12269525.414573576</v>
      </c>
      <c r="F106" s="253">
        <f t="shared" ref="F106:Q106" si="32">+F107+F108+F109+F110+F111</f>
        <v>437043.33800901973</v>
      </c>
      <c r="G106" s="253">
        <f t="shared" si="32"/>
        <v>292261595.02999997</v>
      </c>
      <c r="H106" s="253">
        <f t="shared" si="32"/>
        <v>8433443.7369539998</v>
      </c>
      <c r="I106" s="253">
        <f t="shared" si="32"/>
        <v>27537061.704021402</v>
      </c>
      <c r="J106" s="253">
        <f t="shared" si="32"/>
        <v>46948507.808352567</v>
      </c>
      <c r="K106" s="253">
        <f t="shared" si="32"/>
        <v>383480.14090806467</v>
      </c>
      <c r="L106" s="253">
        <f t="shared" si="32"/>
        <v>7060466.0545466226</v>
      </c>
      <c r="M106" s="253">
        <f t="shared" si="32"/>
        <v>2124709.5055031357</v>
      </c>
      <c r="N106" s="253">
        <f t="shared" si="32"/>
        <v>4053503.7140510776</v>
      </c>
      <c r="O106" s="253">
        <f t="shared" si="32"/>
        <v>1638466.7491653152</v>
      </c>
      <c r="P106" s="253">
        <f t="shared" si="32"/>
        <v>1187538.5053237742</v>
      </c>
      <c r="Q106" s="253">
        <f t="shared" si="32"/>
        <v>0</v>
      </c>
      <c r="R106" s="250">
        <f t="shared" si="26"/>
        <v>404335341.70140845</v>
      </c>
    </row>
    <row r="107" spans="1:18" ht="20.100000000000001" customHeight="1" x14ac:dyDescent="0.2">
      <c r="A107" s="114"/>
      <c r="B107" s="159" t="s">
        <v>180</v>
      </c>
      <c r="C107" s="134"/>
      <c r="D107" s="135" t="s">
        <v>200</v>
      </c>
      <c r="E107" s="238">
        <v>120160.8191669863</v>
      </c>
      <c r="F107" s="234">
        <v>9614.9534361984352</v>
      </c>
      <c r="G107" s="234"/>
      <c r="H107" s="234"/>
      <c r="I107" s="234">
        <v>202268.37700057912</v>
      </c>
      <c r="J107" s="234">
        <v>500248.38510620914</v>
      </c>
      <c r="K107" s="234">
        <v>3229.3064497521245</v>
      </c>
      <c r="L107" s="234">
        <v>73489.238559868638</v>
      </c>
      <c r="M107" s="234">
        <v>17892.290572657988</v>
      </c>
      <c r="N107" s="234">
        <v>109574.1909624128</v>
      </c>
      <c r="O107" s="234">
        <v>259193.19202777394</v>
      </c>
      <c r="P107" s="234">
        <v>194215.60471321418</v>
      </c>
      <c r="Q107" s="234"/>
      <c r="R107" s="250">
        <f t="shared" si="26"/>
        <v>1489886.3579956526</v>
      </c>
    </row>
    <row r="108" spans="1:18" ht="20.100000000000001" customHeight="1" x14ac:dyDescent="0.2">
      <c r="A108" s="114"/>
      <c r="B108" s="159" t="s">
        <v>181</v>
      </c>
      <c r="C108" s="134"/>
      <c r="D108" s="135" t="s">
        <v>201</v>
      </c>
      <c r="E108" s="238">
        <v>30040.204791746575</v>
      </c>
      <c r="F108" s="234"/>
      <c r="G108" s="234"/>
      <c r="H108" s="234"/>
      <c r="I108" s="234">
        <v>346745.78914384986</v>
      </c>
      <c r="J108" s="234">
        <v>125062.09627655229</v>
      </c>
      <c r="K108" s="234">
        <v>807.32661243803113</v>
      </c>
      <c r="L108" s="234">
        <v>18372.309639967159</v>
      </c>
      <c r="M108" s="234">
        <v>4473.0726431644971</v>
      </c>
      <c r="N108" s="234">
        <v>114046.6069200623</v>
      </c>
      <c r="O108" s="234">
        <v>172795.46135184931</v>
      </c>
      <c r="P108" s="234">
        <v>202142.77225252907</v>
      </c>
      <c r="Q108" s="234"/>
      <c r="R108" s="250">
        <f t="shared" si="26"/>
        <v>1014485.639632159</v>
      </c>
    </row>
    <row r="109" spans="1:18" ht="20.100000000000001" customHeight="1" x14ac:dyDescent="0.2">
      <c r="A109" s="114"/>
      <c r="B109" s="159" t="s">
        <v>183</v>
      </c>
      <c r="C109" s="134"/>
      <c r="D109" s="135" t="s">
        <v>182</v>
      </c>
      <c r="E109" s="238">
        <v>12119324.390614843</v>
      </c>
      <c r="F109" s="234">
        <v>427428.38457282132</v>
      </c>
      <c r="G109" s="234">
        <v>292261595.02999997</v>
      </c>
      <c r="H109" s="234">
        <v>8433443.7369539998</v>
      </c>
      <c r="I109" s="234">
        <v>26988047.537876971</v>
      </c>
      <c r="J109" s="234">
        <v>46323197.326969802</v>
      </c>
      <c r="K109" s="234">
        <v>379443.50784587453</v>
      </c>
      <c r="L109" s="234">
        <v>6968604.5063467864</v>
      </c>
      <c r="M109" s="234">
        <v>2102344.1422873135</v>
      </c>
      <c r="N109" s="234">
        <v>3829882.9161686026</v>
      </c>
      <c r="O109" s="234">
        <v>1206478.0957856919</v>
      </c>
      <c r="P109" s="234">
        <v>791180.12835803104</v>
      </c>
      <c r="Q109" s="234">
        <v>0</v>
      </c>
      <c r="R109" s="250">
        <f t="shared" si="26"/>
        <v>401830969.70378065</v>
      </c>
    </row>
    <row r="110" spans="1:18" ht="20.100000000000001" customHeight="1" x14ac:dyDescent="0.2">
      <c r="A110" s="114"/>
      <c r="B110" s="159" t="s">
        <v>185</v>
      </c>
      <c r="C110" s="134"/>
      <c r="D110" s="135" t="s">
        <v>184</v>
      </c>
      <c r="E110" s="238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50">
        <f t="shared" si="26"/>
        <v>0</v>
      </c>
    </row>
    <row r="111" spans="1:18" ht="20.100000000000001" customHeight="1" thickBot="1" x14ac:dyDescent="0.25">
      <c r="A111" s="136"/>
      <c r="B111" s="162" t="s">
        <v>199</v>
      </c>
      <c r="C111" s="137"/>
      <c r="D111" s="163" t="s">
        <v>217</v>
      </c>
      <c r="E111" s="239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50">
        <f t="shared" si="26"/>
        <v>0</v>
      </c>
    </row>
    <row r="112" spans="1:18" ht="20.100000000000001" customHeight="1" thickBot="1" x14ac:dyDescent="0.25">
      <c r="A112" s="138" t="s">
        <v>186</v>
      </c>
      <c r="B112" s="139"/>
      <c r="C112" s="140"/>
      <c r="D112" s="141" t="s">
        <v>19</v>
      </c>
      <c r="E112" s="241">
        <v>46444.882765032242</v>
      </c>
      <c r="F112" s="242">
        <v>9126.2554921040955</v>
      </c>
      <c r="G112" s="242"/>
      <c r="H112" s="242"/>
      <c r="I112" s="242">
        <v>591043.95876792597</v>
      </c>
      <c r="J112" s="242">
        <v>1124337.8982553245</v>
      </c>
      <c r="K112" s="242">
        <v>0</v>
      </c>
      <c r="L112" s="242">
        <v>652388.07431501965</v>
      </c>
      <c r="M112" s="242">
        <v>0</v>
      </c>
      <c r="N112" s="242">
        <v>76565.816666282233</v>
      </c>
      <c r="O112" s="242">
        <v>122548.10630144802</v>
      </c>
      <c r="P112" s="242">
        <v>229390.42836450748</v>
      </c>
      <c r="Q112" s="242"/>
      <c r="R112" s="250">
        <f t="shared" si="26"/>
        <v>2851845.4209276442</v>
      </c>
    </row>
    <row r="113" spans="1:18" ht="20.100000000000001" customHeight="1" thickBot="1" x14ac:dyDescent="0.25">
      <c r="A113" s="123" t="s">
        <v>187</v>
      </c>
      <c r="B113" s="142"/>
      <c r="C113" s="143"/>
      <c r="D113" s="144" t="s">
        <v>20</v>
      </c>
      <c r="E113" s="254">
        <v>37664.096286417087</v>
      </c>
      <c r="F113" s="231">
        <v>1955.626176879452</v>
      </c>
      <c r="G113" s="231"/>
      <c r="H113" s="231"/>
      <c r="I113" s="231">
        <v>60417.826896276878</v>
      </c>
      <c r="J113" s="231"/>
      <c r="K113" s="231"/>
      <c r="L113" s="231"/>
      <c r="M113" s="231"/>
      <c r="N113" s="231">
        <v>14583.965079291816</v>
      </c>
      <c r="O113" s="231">
        <v>205433.96712595879</v>
      </c>
      <c r="P113" s="231">
        <v>273842.93416094058</v>
      </c>
      <c r="Q113" s="231"/>
      <c r="R113" s="250">
        <f t="shared" si="26"/>
        <v>593898.41572576459</v>
      </c>
    </row>
    <row r="114" spans="1:18" ht="20.100000000000001" customHeight="1" thickBot="1" x14ac:dyDescent="0.25">
      <c r="A114" s="138" t="s">
        <v>188</v>
      </c>
      <c r="B114" s="139"/>
      <c r="C114" s="140"/>
      <c r="D114" s="141" t="s">
        <v>40</v>
      </c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50">
        <f t="shared" si="26"/>
        <v>0</v>
      </c>
    </row>
    <row r="115" spans="1:18" ht="20.100000000000001" customHeight="1" thickBot="1" x14ac:dyDescent="0.25">
      <c r="A115" s="123" t="s">
        <v>189</v>
      </c>
      <c r="B115" s="142"/>
      <c r="C115" s="143"/>
      <c r="D115" s="144" t="s">
        <v>240</v>
      </c>
      <c r="E115" s="234">
        <v>586280.88636420504</v>
      </c>
      <c r="F115" s="234">
        <v>11081.881668983548</v>
      </c>
      <c r="G115" s="234"/>
      <c r="H115" s="234">
        <v>0</v>
      </c>
      <c r="I115" s="234">
        <v>846839.95860226615</v>
      </c>
      <c r="J115" s="234">
        <v>2191831.8526887521</v>
      </c>
      <c r="K115" s="234">
        <v>0</v>
      </c>
      <c r="L115" s="234">
        <v>262063.91499819935</v>
      </c>
      <c r="M115" s="234">
        <v>0</v>
      </c>
      <c r="N115" s="234">
        <v>151916.30290929059</v>
      </c>
      <c r="O115" s="234">
        <v>179647.21271460893</v>
      </c>
      <c r="P115" s="234">
        <v>260832.44465954578</v>
      </c>
      <c r="Q115" s="234"/>
      <c r="R115" s="250">
        <f t="shared" si="26"/>
        <v>4490494.4546058513</v>
      </c>
    </row>
    <row r="116" spans="1:18" ht="20.100000000000001" customHeight="1" thickBot="1" x14ac:dyDescent="0.25">
      <c r="A116" s="138" t="s">
        <v>190</v>
      </c>
      <c r="B116" s="142"/>
      <c r="C116" s="143"/>
      <c r="D116" s="144" t="s">
        <v>214</v>
      </c>
      <c r="E116" s="25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50">
        <f t="shared" si="26"/>
        <v>0</v>
      </c>
    </row>
    <row r="117" spans="1:18" ht="15" thickBot="1" x14ac:dyDescent="0.25">
      <c r="A117" s="123" t="s">
        <v>241</v>
      </c>
      <c r="B117" s="139"/>
      <c r="C117" s="140"/>
      <c r="D117" s="145" t="s">
        <v>191</v>
      </c>
      <c r="E117" s="243"/>
      <c r="F117" s="244"/>
      <c r="G117" s="244"/>
      <c r="H117" s="244"/>
      <c r="I117" s="243"/>
      <c r="J117" s="244"/>
      <c r="K117" s="244"/>
      <c r="L117" s="244"/>
      <c r="M117" s="243"/>
      <c r="N117" s="244"/>
      <c r="O117" s="244"/>
      <c r="P117" s="244"/>
      <c r="Q117" s="243"/>
      <c r="R117" s="250">
        <f t="shared" si="26"/>
        <v>0</v>
      </c>
    </row>
    <row r="118" spans="1:18" ht="16.5" thickBot="1" x14ac:dyDescent="0.25">
      <c r="A118" s="146">
        <v>39999</v>
      </c>
      <c r="B118" s="143"/>
      <c r="C118" s="124"/>
      <c r="D118" s="147" t="s">
        <v>37</v>
      </c>
      <c r="E118" s="253">
        <v>13377458.57991505</v>
      </c>
      <c r="F118" s="253">
        <v>521330.82623252406</v>
      </c>
      <c r="G118" s="253">
        <v>292261595.02999997</v>
      </c>
      <c r="H118" s="253">
        <v>33612910.543853998</v>
      </c>
      <c r="I118" s="253">
        <v>31082173.924984314</v>
      </c>
      <c r="J118" s="253">
        <v>60796001.302567318</v>
      </c>
      <c r="K118" s="253">
        <v>403663.30621901545</v>
      </c>
      <c r="L118" s="253">
        <v>9891539.4793992639</v>
      </c>
      <c r="M118" s="253">
        <v>2236536.321582248</v>
      </c>
      <c r="N118" s="253">
        <v>4803362.5852113338</v>
      </c>
      <c r="O118" s="253">
        <v>2386526.2547814166</v>
      </c>
      <c r="P118" s="253">
        <v>2244962.9809218007</v>
      </c>
      <c r="Q118" s="253">
        <v>0</v>
      </c>
      <c r="R118" s="250">
        <f t="shared" si="26"/>
        <v>453618061.13566834</v>
      </c>
    </row>
    <row r="119" spans="1:18" ht="16.5" thickBot="1" x14ac:dyDescent="0.25">
      <c r="A119" s="187" t="s">
        <v>251</v>
      </c>
      <c r="B119" s="140"/>
      <c r="C119" s="260"/>
      <c r="D119" s="261" t="s">
        <v>250</v>
      </c>
      <c r="E119" s="262"/>
      <c r="F119" s="263"/>
      <c r="G119" s="263"/>
      <c r="H119" s="263"/>
      <c r="I119" s="262"/>
      <c r="J119" s="263"/>
      <c r="K119" s="263"/>
      <c r="L119" s="263"/>
      <c r="M119" s="262"/>
      <c r="N119" s="263"/>
      <c r="O119" s="263"/>
      <c r="P119" s="263"/>
      <c r="Q119" s="262"/>
      <c r="R119" s="251">
        <f t="shared" si="26"/>
        <v>0</v>
      </c>
    </row>
    <row r="120" spans="1:18" ht="16.5" thickBot="1" x14ac:dyDescent="0.25">
      <c r="A120" s="71">
        <v>49999</v>
      </c>
      <c r="B120" s="71"/>
      <c r="C120" s="264"/>
      <c r="D120" s="265" t="s">
        <v>38</v>
      </c>
      <c r="E120" s="271">
        <f>+E27+E99+E118+E119</f>
        <v>123188964.81000005</v>
      </c>
      <c r="F120" s="266">
        <f t="shared" ref="F120:Q120" si="33">+F27+F99+F118+F119</f>
        <v>1742860.6299999997</v>
      </c>
      <c r="G120" s="266">
        <f>+G27+G99+G118+G119</f>
        <v>745243735.71000004</v>
      </c>
      <c r="H120" s="266">
        <f t="shared" si="33"/>
        <v>49154104.359999999</v>
      </c>
      <c r="I120" s="266">
        <f t="shared" si="33"/>
        <v>77251841.840000004</v>
      </c>
      <c r="J120" s="266">
        <f t="shared" si="33"/>
        <v>165874392.0876559</v>
      </c>
      <c r="K120" s="266">
        <f t="shared" si="33"/>
        <v>1020493.1471344749</v>
      </c>
      <c r="L120" s="266">
        <f t="shared" si="33"/>
        <v>21849925.78610805</v>
      </c>
      <c r="M120" s="266">
        <f t="shared" si="33"/>
        <v>14286218.723893508</v>
      </c>
      <c r="N120" s="266">
        <f t="shared" si="33"/>
        <v>12276041.199999999</v>
      </c>
      <c r="O120" s="266">
        <f t="shared" si="33"/>
        <v>3657921.7899999996</v>
      </c>
      <c r="P120" s="266">
        <f t="shared" si="33"/>
        <v>17398628.408200011</v>
      </c>
      <c r="Q120" s="266">
        <f t="shared" si="33"/>
        <v>0</v>
      </c>
      <c r="R120" s="266">
        <f>SUM(E120:Q120)</f>
        <v>1232945128.4929919</v>
      </c>
    </row>
    <row r="121" spans="1:18" ht="15.75" x14ac:dyDescent="0.2">
      <c r="A121" s="267"/>
      <c r="B121" s="267"/>
      <c r="C121" s="268"/>
      <c r="D121" s="269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</row>
    <row r="122" spans="1:18" ht="19.5" customHeight="1" x14ac:dyDescent="0.2">
      <c r="A122" s="256"/>
      <c r="B122" s="256"/>
      <c r="C122" s="256"/>
      <c r="D122" s="256"/>
      <c r="E122" s="300" t="s">
        <v>256</v>
      </c>
      <c r="F122" s="300"/>
      <c r="G122" s="300"/>
      <c r="H122" s="272"/>
      <c r="I122" s="300" t="s">
        <v>258</v>
      </c>
      <c r="J122" s="300"/>
      <c r="K122" s="300"/>
      <c r="L122" s="256"/>
      <c r="M122" s="256"/>
      <c r="N122" s="256"/>
      <c r="O122" s="256"/>
      <c r="P122" s="256"/>
      <c r="Q122" s="256"/>
      <c r="R122" s="256"/>
    </row>
    <row r="123" spans="1:18" ht="17.25" customHeight="1" x14ac:dyDescent="0.2">
      <c r="A123" s="256"/>
      <c r="B123" s="256"/>
      <c r="C123" s="256"/>
      <c r="D123" s="256"/>
      <c r="E123" s="300" t="s">
        <v>257</v>
      </c>
      <c r="F123" s="300"/>
      <c r="G123" s="300"/>
      <c r="H123" s="272"/>
      <c r="I123" s="300" t="s">
        <v>259</v>
      </c>
      <c r="J123" s="300"/>
      <c r="K123" s="300"/>
      <c r="L123" s="256"/>
      <c r="M123" s="256"/>
      <c r="N123" s="256"/>
      <c r="O123" s="256"/>
      <c r="P123" s="256"/>
      <c r="Q123" s="256"/>
      <c r="R123" s="256"/>
    </row>
    <row r="124" spans="1:18" ht="15" x14ac:dyDescent="0.2">
      <c r="A124" s="256"/>
      <c r="B124" s="256"/>
      <c r="C124" s="256"/>
      <c r="D124" s="256"/>
      <c r="E124" s="272"/>
      <c r="F124" s="272"/>
      <c r="G124" s="272"/>
      <c r="H124" s="272"/>
      <c r="I124" s="272"/>
      <c r="J124" s="272"/>
      <c r="K124" s="272"/>
      <c r="L124" s="256"/>
      <c r="M124" s="256"/>
      <c r="N124" s="256"/>
      <c r="O124" s="256"/>
      <c r="P124" s="256"/>
      <c r="Q124" s="256"/>
      <c r="R124" s="256"/>
    </row>
    <row r="125" spans="1:18" ht="12.75" customHeight="1" x14ac:dyDescent="0.2">
      <c r="A125" s="256"/>
      <c r="B125" s="256"/>
      <c r="C125" s="256"/>
      <c r="D125" s="256"/>
      <c r="E125" s="300" t="s">
        <v>260</v>
      </c>
      <c r="F125" s="300"/>
      <c r="G125" s="300"/>
      <c r="H125" s="272"/>
      <c r="I125" s="300" t="s">
        <v>254</v>
      </c>
      <c r="J125" s="300"/>
      <c r="K125" s="300"/>
      <c r="L125" s="256"/>
      <c r="M125" s="256"/>
      <c r="N125" s="256"/>
      <c r="O125" s="256"/>
      <c r="P125" s="256"/>
      <c r="Q125" s="256"/>
      <c r="R125" s="256"/>
    </row>
    <row r="126" spans="1:18" ht="18.75" customHeight="1" x14ac:dyDescent="0.2">
      <c r="A126" s="256"/>
      <c r="B126" s="256"/>
      <c r="C126" s="256"/>
      <c r="D126" s="256"/>
      <c r="E126" s="300" t="s">
        <v>261</v>
      </c>
      <c r="F126" s="300"/>
      <c r="G126" s="300"/>
      <c r="H126" s="272"/>
      <c r="I126" s="300" t="s">
        <v>255</v>
      </c>
      <c r="J126" s="300"/>
      <c r="K126" s="300"/>
      <c r="L126" s="256"/>
      <c r="M126" s="256"/>
      <c r="N126" s="256"/>
      <c r="O126" s="256"/>
      <c r="P126" s="256"/>
      <c r="Q126" s="256"/>
      <c r="R126" s="256"/>
    </row>
    <row r="127" spans="1:18" x14ac:dyDescent="0.2">
      <c r="A127" s="256"/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</row>
    <row r="128" spans="1:18" x14ac:dyDescent="0.2">
      <c r="A128" s="256"/>
      <c r="B128" s="256"/>
      <c r="C128" s="256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</row>
    <row r="129" spans="5:18" x14ac:dyDescent="0.2">
      <c r="E129" s="273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</row>
  </sheetData>
  <mergeCells count="24">
    <mergeCell ref="E122:G122"/>
    <mergeCell ref="I122:K122"/>
    <mergeCell ref="E125:G125"/>
    <mergeCell ref="E126:G126"/>
    <mergeCell ref="E123:G123"/>
    <mergeCell ref="I123:K123"/>
    <mergeCell ref="I125:K125"/>
    <mergeCell ref="I126:K126"/>
    <mergeCell ref="A100:R100"/>
    <mergeCell ref="A1:R1"/>
    <mergeCell ref="D2:H2"/>
    <mergeCell ref="J2:O2"/>
    <mergeCell ref="D7:D8"/>
    <mergeCell ref="E7:F7"/>
    <mergeCell ref="G7:I7"/>
    <mergeCell ref="A9:R9"/>
    <mergeCell ref="N7:N8"/>
    <mergeCell ref="O7:O8"/>
    <mergeCell ref="P7:P8"/>
    <mergeCell ref="Q7:Q8"/>
    <mergeCell ref="R7:R8"/>
    <mergeCell ref="J7:M7"/>
    <mergeCell ref="A7:C8"/>
    <mergeCell ref="A28:R28"/>
  </mergeCells>
  <pageMargins left="0.23622047244094491" right="0.23622047244094491" top="0.43307086614173229" bottom="0.19685039370078741" header="0.15748031496062992" footer="0.15748031496062992"/>
  <pageSetup paperSize="9" scale="5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view="pageBreakPreview" zoomScaleNormal="100" zoomScaleSheetLayoutView="100" workbookViewId="0">
      <selection activeCell="M5" sqref="M5"/>
    </sheetView>
  </sheetViews>
  <sheetFormatPr defaultColWidth="9.140625" defaultRowHeight="12.75" x14ac:dyDescent="0.2"/>
  <cols>
    <col min="1" max="1" width="9" style="151" customWidth="1"/>
    <col min="2" max="2" width="8.42578125" style="151" bestFit="1" customWidth="1"/>
    <col min="3" max="3" width="7.28515625" style="151" bestFit="1" customWidth="1"/>
    <col min="4" max="4" width="74.42578125" style="153" customWidth="1"/>
    <col min="5" max="5" width="18.42578125" style="34" bestFit="1" customWidth="1"/>
    <col min="6" max="7" width="14.42578125" style="34" customWidth="1"/>
    <col min="8" max="9" width="12.85546875" style="34" customWidth="1"/>
    <col min="10" max="10" width="13.28515625" style="34" customWidth="1"/>
    <col min="11" max="11" width="11.7109375" style="34" customWidth="1"/>
    <col min="12" max="12" width="10.42578125" style="34" customWidth="1"/>
    <col min="13" max="13" width="14.140625" style="34" customWidth="1"/>
    <col min="14" max="16384" width="9.140625" style="30"/>
  </cols>
  <sheetData>
    <row r="1" spans="1:13" ht="35.25" customHeight="1" thickBot="1" x14ac:dyDescent="0.25">
      <c r="A1" s="167"/>
      <c r="B1" s="168"/>
      <c r="C1" s="168"/>
      <c r="D1" s="303" t="s">
        <v>202</v>
      </c>
      <c r="E1" s="303"/>
      <c r="F1" s="303"/>
      <c r="G1" s="303"/>
      <c r="H1" s="303"/>
      <c r="I1" s="303"/>
      <c r="J1" s="303"/>
      <c r="K1" s="303"/>
      <c r="L1" s="304"/>
      <c r="M1" s="30"/>
    </row>
    <row r="2" spans="1:13" ht="21" customHeight="1" thickBot="1" x14ac:dyDescent="0.25">
      <c r="A2" s="310" t="s">
        <v>0</v>
      </c>
      <c r="B2" s="311"/>
      <c r="C2" s="311"/>
      <c r="D2" s="311"/>
      <c r="E2" s="312"/>
      <c r="F2" s="310" t="s">
        <v>1</v>
      </c>
      <c r="G2" s="311"/>
      <c r="H2" s="311"/>
      <c r="I2" s="311"/>
      <c r="J2" s="311"/>
      <c r="K2" s="311"/>
      <c r="L2" s="311"/>
      <c r="M2" s="30"/>
    </row>
    <row r="3" spans="1:13" ht="18.75" customHeight="1" thickBot="1" x14ac:dyDescent="0.25">
      <c r="A3" s="42"/>
      <c r="B3" s="12"/>
      <c r="C3" s="12"/>
      <c r="D3" s="12"/>
      <c r="E3" s="13"/>
      <c r="F3" s="14"/>
      <c r="G3" s="15"/>
      <c r="H3" s="15"/>
      <c r="I3" s="15"/>
      <c r="J3" s="15"/>
      <c r="K3" s="15"/>
      <c r="L3" s="15"/>
      <c r="M3" s="16"/>
    </row>
    <row r="4" spans="1:13" ht="13.5" thickBot="1" x14ac:dyDescent="0.25">
      <c r="A4" s="43" t="s">
        <v>2</v>
      </c>
      <c r="B4" s="17">
        <v>160</v>
      </c>
      <c r="C4" s="12"/>
      <c r="D4" s="186" t="s">
        <v>45</v>
      </c>
      <c r="E4" s="17">
        <v>115</v>
      </c>
      <c r="F4" s="18" t="s">
        <v>3</v>
      </c>
      <c r="G4" s="19"/>
      <c r="H4" s="19"/>
      <c r="I4" s="19"/>
      <c r="J4" s="20"/>
      <c r="K4" s="20"/>
      <c r="L4" s="13"/>
      <c r="M4" s="21">
        <v>2022</v>
      </c>
    </row>
    <row r="5" spans="1:13" ht="12" customHeight="1" thickBot="1" x14ac:dyDescent="0.25">
      <c r="A5" s="44"/>
      <c r="B5" s="22"/>
      <c r="C5" s="22"/>
      <c r="D5" s="22"/>
      <c r="E5" s="23"/>
      <c r="F5" s="24"/>
      <c r="G5" s="25"/>
      <c r="H5" s="25"/>
      <c r="I5" s="25"/>
      <c r="J5" s="22"/>
      <c r="K5" s="22"/>
      <c r="L5" s="22"/>
      <c r="M5" s="22"/>
    </row>
    <row r="6" spans="1:13" ht="12" customHeight="1" thickBot="1" x14ac:dyDescent="0.25">
      <c r="A6" s="167"/>
      <c r="B6" s="167"/>
      <c r="C6" s="167"/>
      <c r="D6" s="152"/>
      <c r="E6" s="39"/>
      <c r="F6" s="31"/>
      <c r="G6" s="31"/>
      <c r="H6" s="31"/>
      <c r="I6" s="31"/>
      <c r="J6" s="31"/>
      <c r="K6" s="31"/>
      <c r="L6" s="169"/>
      <c r="M6" s="169"/>
    </row>
    <row r="7" spans="1:13" ht="19.5" customHeight="1" x14ac:dyDescent="0.2">
      <c r="A7" s="313"/>
      <c r="B7" s="314"/>
      <c r="C7" s="315"/>
      <c r="D7" s="319" t="s">
        <v>4</v>
      </c>
      <c r="E7" s="308" t="s">
        <v>43</v>
      </c>
      <c r="F7" s="301" t="s">
        <v>244</v>
      </c>
      <c r="G7" s="301" t="s">
        <v>245</v>
      </c>
      <c r="H7" s="301" t="s">
        <v>246</v>
      </c>
      <c r="I7" s="301" t="s">
        <v>248</v>
      </c>
      <c r="J7" s="301" t="s">
        <v>247</v>
      </c>
      <c r="K7" s="306" t="s">
        <v>44</v>
      </c>
      <c r="L7" s="301" t="s">
        <v>42</v>
      </c>
      <c r="M7" s="301" t="s">
        <v>252</v>
      </c>
    </row>
    <row r="8" spans="1:13" ht="82.5" customHeight="1" thickBot="1" x14ac:dyDescent="0.25">
      <c r="A8" s="316"/>
      <c r="B8" s="317"/>
      <c r="C8" s="318"/>
      <c r="D8" s="320"/>
      <c r="E8" s="309"/>
      <c r="F8" s="302"/>
      <c r="G8" s="302"/>
      <c r="H8" s="302"/>
      <c r="I8" s="302"/>
      <c r="J8" s="302"/>
      <c r="K8" s="307"/>
      <c r="L8" s="302"/>
      <c r="M8" s="302"/>
    </row>
    <row r="9" spans="1:13" s="3" customFormat="1" ht="20.100000000000001" customHeight="1" thickBot="1" x14ac:dyDescent="0.3">
      <c r="A9" s="274" t="s">
        <v>33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305"/>
    </row>
    <row r="10" spans="1:13" ht="28.5" x14ac:dyDescent="0.2">
      <c r="A10" s="47" t="s">
        <v>46</v>
      </c>
      <c r="B10" s="48"/>
      <c r="C10" s="49"/>
      <c r="D10" s="50" t="s">
        <v>47</v>
      </c>
      <c r="E10" s="217">
        <f>+'Modello LA'!R10</f>
        <v>20174819.887275781</v>
      </c>
      <c r="F10" s="217">
        <f>+F11+F12</f>
        <v>0</v>
      </c>
      <c r="G10" s="217">
        <f t="shared" ref="G10:M10" si="0">+G11+G12</f>
        <v>0</v>
      </c>
      <c r="H10" s="217">
        <f t="shared" si="0"/>
        <v>0</v>
      </c>
      <c r="I10" s="217">
        <f t="shared" si="0"/>
        <v>0</v>
      </c>
      <c r="J10" s="217">
        <f t="shared" si="0"/>
        <v>0</v>
      </c>
      <c r="K10" s="217">
        <f t="shared" si="0"/>
        <v>0</v>
      </c>
      <c r="L10" s="217">
        <f t="shared" si="0"/>
        <v>0</v>
      </c>
      <c r="M10" s="217">
        <f t="shared" si="0"/>
        <v>0</v>
      </c>
    </row>
    <row r="11" spans="1:13" ht="14.25" x14ac:dyDescent="0.2">
      <c r="A11" s="51"/>
      <c r="B11" s="154" t="s">
        <v>48</v>
      </c>
      <c r="C11" s="52"/>
      <c r="D11" s="53" t="s">
        <v>49</v>
      </c>
      <c r="E11" s="217">
        <f>+'Modello LA'!R11</f>
        <v>12652797.624922736</v>
      </c>
      <c r="F11" s="53"/>
      <c r="G11" s="53"/>
      <c r="H11" s="53"/>
      <c r="I11" s="53"/>
      <c r="J11" s="53"/>
      <c r="K11" s="53"/>
      <c r="L11" s="170"/>
      <c r="M11" s="170"/>
    </row>
    <row r="12" spans="1:13" ht="27.75" thickBot="1" x14ac:dyDescent="0.25">
      <c r="A12" s="54"/>
      <c r="B12" s="155" t="s">
        <v>50</v>
      </c>
      <c r="C12" s="165"/>
      <c r="D12" s="56" t="s">
        <v>51</v>
      </c>
      <c r="E12" s="217">
        <f>+'Modello LA'!R12</f>
        <v>7522022.2623530515</v>
      </c>
      <c r="F12" s="56"/>
      <c r="G12" s="56"/>
      <c r="H12" s="56"/>
      <c r="I12" s="56"/>
      <c r="J12" s="56"/>
      <c r="K12" s="56"/>
      <c r="L12" s="171"/>
      <c r="M12" s="171"/>
    </row>
    <row r="13" spans="1:13" ht="15" thickBot="1" x14ac:dyDescent="0.25">
      <c r="A13" s="57" t="s">
        <v>52</v>
      </c>
      <c r="B13" s="58"/>
      <c r="C13" s="59"/>
      <c r="D13" s="60" t="s">
        <v>53</v>
      </c>
      <c r="E13" s="217">
        <f>+'Modello LA'!R13</f>
        <v>4833853.1584869791</v>
      </c>
      <c r="F13" s="60"/>
      <c r="G13" s="60"/>
      <c r="H13" s="60"/>
      <c r="I13" s="60"/>
      <c r="J13" s="60"/>
      <c r="K13" s="60"/>
      <c r="L13" s="172"/>
      <c r="M13" s="172"/>
    </row>
    <row r="14" spans="1:13" ht="29.25" thickBot="1" x14ac:dyDescent="0.25">
      <c r="A14" s="57" t="s">
        <v>54</v>
      </c>
      <c r="B14" s="58"/>
      <c r="C14" s="59"/>
      <c r="D14" s="60" t="s">
        <v>55</v>
      </c>
      <c r="E14" s="217">
        <f>+'Modello LA'!R14</f>
        <v>1851060.5117903298</v>
      </c>
      <c r="F14" s="60"/>
      <c r="G14" s="60"/>
      <c r="H14" s="60"/>
      <c r="I14" s="60"/>
      <c r="J14" s="60"/>
      <c r="K14" s="60"/>
      <c r="L14" s="172"/>
      <c r="M14" s="172"/>
    </row>
    <row r="15" spans="1:13" ht="15" thickBot="1" x14ac:dyDescent="0.25">
      <c r="A15" s="57" t="s">
        <v>56</v>
      </c>
      <c r="B15" s="58"/>
      <c r="C15" s="59"/>
      <c r="D15" s="60" t="s">
        <v>57</v>
      </c>
      <c r="E15" s="217">
        <f>+'Modello LA'!R15</f>
        <v>15162272.075805897</v>
      </c>
      <c r="F15" s="60"/>
      <c r="G15" s="60"/>
      <c r="H15" s="60"/>
      <c r="I15" s="60"/>
      <c r="J15" s="60"/>
      <c r="K15" s="60"/>
      <c r="L15" s="172"/>
      <c r="M15" s="172"/>
    </row>
    <row r="16" spans="1:13" ht="15" thickBot="1" x14ac:dyDescent="0.25">
      <c r="A16" s="61" t="s">
        <v>58</v>
      </c>
      <c r="B16" s="62"/>
      <c r="C16" s="164"/>
      <c r="D16" s="64" t="s">
        <v>59</v>
      </c>
      <c r="E16" s="217">
        <f>+'Modello LA'!R16</f>
        <v>3394832.8490535356</v>
      </c>
      <c r="F16" s="64"/>
      <c r="G16" s="64"/>
      <c r="H16" s="64"/>
      <c r="I16" s="64"/>
      <c r="J16" s="64"/>
      <c r="K16" s="64"/>
      <c r="L16" s="173"/>
      <c r="M16" s="173"/>
    </row>
    <row r="17" spans="1:13" ht="42.75" x14ac:dyDescent="0.2">
      <c r="A17" s="61" t="s">
        <v>60</v>
      </c>
      <c r="B17" s="48"/>
      <c r="C17" s="49"/>
      <c r="D17" s="50" t="s">
        <v>61</v>
      </c>
      <c r="E17" s="217">
        <f>+'Modello LA'!R17</f>
        <v>539400.66080749664</v>
      </c>
      <c r="F17" s="217">
        <f>+F18+F22</f>
        <v>0</v>
      </c>
      <c r="G17" s="217">
        <f t="shared" ref="G17:M17" si="1">+G18+G22</f>
        <v>0</v>
      </c>
      <c r="H17" s="217">
        <f t="shared" si="1"/>
        <v>0</v>
      </c>
      <c r="I17" s="217">
        <f t="shared" si="1"/>
        <v>0</v>
      </c>
      <c r="J17" s="217">
        <f t="shared" si="1"/>
        <v>0</v>
      </c>
      <c r="K17" s="217">
        <f t="shared" si="1"/>
        <v>0</v>
      </c>
      <c r="L17" s="217">
        <f t="shared" si="1"/>
        <v>0</v>
      </c>
      <c r="M17" s="217">
        <f t="shared" si="1"/>
        <v>0</v>
      </c>
    </row>
    <row r="18" spans="1:13" ht="14.25" x14ac:dyDescent="0.2">
      <c r="A18" s="65"/>
      <c r="B18" s="154" t="s">
        <v>62</v>
      </c>
      <c r="C18" s="40"/>
      <c r="D18" s="53" t="s">
        <v>218</v>
      </c>
      <c r="E18" s="217">
        <f>+'Modello LA'!R18</f>
        <v>257299.62080749669</v>
      </c>
      <c r="F18" s="217">
        <f>F19+F20+F21</f>
        <v>0</v>
      </c>
      <c r="G18" s="217">
        <f t="shared" ref="G18:M18" si="2">G19+G20+G21</f>
        <v>0</v>
      </c>
      <c r="H18" s="217">
        <f t="shared" si="2"/>
        <v>0</v>
      </c>
      <c r="I18" s="217">
        <f t="shared" si="2"/>
        <v>0</v>
      </c>
      <c r="J18" s="217">
        <f t="shared" si="2"/>
        <v>0</v>
      </c>
      <c r="K18" s="217">
        <f t="shared" si="2"/>
        <v>0</v>
      </c>
      <c r="L18" s="217">
        <f t="shared" si="2"/>
        <v>0</v>
      </c>
      <c r="M18" s="217">
        <f t="shared" si="2"/>
        <v>0</v>
      </c>
    </row>
    <row r="19" spans="1:13" ht="14.25" x14ac:dyDescent="0.2">
      <c r="A19" s="65"/>
      <c r="B19" s="66"/>
      <c r="C19" s="40" t="s">
        <v>63</v>
      </c>
      <c r="D19" s="37" t="s">
        <v>64</v>
      </c>
      <c r="E19" s="217">
        <f>+'Modello LA'!R19</f>
        <v>0</v>
      </c>
      <c r="F19" s="37"/>
      <c r="G19" s="37"/>
      <c r="H19" s="37"/>
      <c r="I19" s="37"/>
      <c r="J19" s="37"/>
      <c r="K19" s="37"/>
      <c r="L19" s="174"/>
      <c r="M19" s="174"/>
    </row>
    <row r="20" spans="1:13" ht="14.25" x14ac:dyDescent="0.2">
      <c r="A20" s="65"/>
      <c r="B20" s="66"/>
      <c r="C20" s="67" t="s">
        <v>65</v>
      </c>
      <c r="D20" s="37" t="s">
        <v>66</v>
      </c>
      <c r="E20" s="217">
        <f>+'Modello LA'!R20</f>
        <v>257299.62080749669</v>
      </c>
      <c r="F20" s="37"/>
      <c r="G20" s="37"/>
      <c r="H20" s="37"/>
      <c r="I20" s="37"/>
      <c r="J20" s="37"/>
      <c r="K20" s="37"/>
      <c r="L20" s="174"/>
      <c r="M20" s="174"/>
    </row>
    <row r="21" spans="1:13" ht="14.25" x14ac:dyDescent="0.2">
      <c r="A21" s="65"/>
      <c r="B21" s="66"/>
      <c r="C21" s="67" t="s">
        <v>67</v>
      </c>
      <c r="D21" s="37" t="s">
        <v>68</v>
      </c>
      <c r="E21" s="217">
        <f>+'Modello LA'!R21</f>
        <v>0</v>
      </c>
      <c r="F21" s="37"/>
      <c r="G21" s="37"/>
      <c r="H21" s="37"/>
      <c r="I21" s="37"/>
      <c r="J21" s="37"/>
      <c r="K21" s="37"/>
      <c r="L21" s="174"/>
      <c r="M21" s="174"/>
    </row>
    <row r="22" spans="1:13" ht="27.75" thickBot="1" x14ac:dyDescent="0.25">
      <c r="A22" s="68"/>
      <c r="B22" s="156" t="s">
        <v>69</v>
      </c>
      <c r="C22" s="69"/>
      <c r="D22" s="56" t="s">
        <v>70</v>
      </c>
      <c r="E22" s="217">
        <f>+'Modello LA'!R22</f>
        <v>282101.03999999998</v>
      </c>
      <c r="F22" s="219">
        <f>F23+F24</f>
        <v>0</v>
      </c>
      <c r="G22" s="219">
        <f t="shared" ref="G22:M22" si="3">G23+G24</f>
        <v>0</v>
      </c>
      <c r="H22" s="219">
        <f t="shared" si="3"/>
        <v>0</v>
      </c>
      <c r="I22" s="219">
        <f t="shared" si="3"/>
        <v>0</v>
      </c>
      <c r="J22" s="219">
        <f t="shared" si="3"/>
        <v>0</v>
      </c>
      <c r="K22" s="219">
        <f t="shared" si="3"/>
        <v>0</v>
      </c>
      <c r="L22" s="219">
        <f t="shared" si="3"/>
        <v>0</v>
      </c>
      <c r="M22" s="219">
        <f t="shared" si="3"/>
        <v>0</v>
      </c>
    </row>
    <row r="23" spans="1:13" ht="14.25" x14ac:dyDescent="0.2">
      <c r="A23" s="67"/>
      <c r="B23" s="67"/>
      <c r="C23" s="67" t="s">
        <v>192</v>
      </c>
      <c r="D23" s="37" t="s">
        <v>197</v>
      </c>
      <c r="E23" s="217">
        <f>+'Modello LA'!R23</f>
        <v>55784.13</v>
      </c>
      <c r="F23" s="37"/>
      <c r="G23" s="37"/>
      <c r="H23" s="37"/>
      <c r="I23" s="37"/>
      <c r="J23" s="37"/>
      <c r="K23" s="37"/>
      <c r="L23" s="174"/>
      <c r="M23" s="174"/>
    </row>
    <row r="24" spans="1:13" ht="15" thickBot="1" x14ac:dyDescent="0.25">
      <c r="A24" s="67"/>
      <c r="B24" s="67"/>
      <c r="C24" s="67" t="s">
        <v>194</v>
      </c>
      <c r="D24" s="37" t="s">
        <v>193</v>
      </c>
      <c r="E24" s="217">
        <f>+'Modello LA'!R24</f>
        <v>226316.91</v>
      </c>
      <c r="F24" s="37"/>
      <c r="G24" s="37"/>
      <c r="H24" s="37"/>
      <c r="I24" s="37"/>
      <c r="J24" s="37"/>
      <c r="K24" s="37"/>
      <c r="L24" s="174"/>
      <c r="M24" s="174"/>
    </row>
    <row r="25" spans="1:13" ht="15" thickBot="1" x14ac:dyDescent="0.25">
      <c r="A25" s="71" t="s">
        <v>71</v>
      </c>
      <c r="B25" s="58"/>
      <c r="C25" s="59"/>
      <c r="D25" s="60" t="s">
        <v>72</v>
      </c>
      <c r="E25" s="217">
        <f>+'Modello LA'!R25</f>
        <v>837092.58127436647</v>
      </c>
      <c r="F25" s="60"/>
      <c r="G25" s="60"/>
      <c r="H25" s="60"/>
      <c r="I25" s="60"/>
      <c r="J25" s="60"/>
      <c r="K25" s="60"/>
      <c r="L25" s="172"/>
      <c r="M25" s="172"/>
    </row>
    <row r="26" spans="1:13" ht="15" thickBot="1" x14ac:dyDescent="0.25">
      <c r="A26" s="71" t="s">
        <v>195</v>
      </c>
      <c r="B26" s="58"/>
      <c r="C26" s="165"/>
      <c r="D26" s="60" t="s">
        <v>196</v>
      </c>
      <c r="E26" s="217">
        <f>+'Modello LA'!R26</f>
        <v>1749785.31</v>
      </c>
      <c r="F26" s="60"/>
      <c r="G26" s="60"/>
      <c r="H26" s="60"/>
      <c r="I26" s="60"/>
      <c r="J26" s="60"/>
      <c r="K26" s="60"/>
      <c r="L26" s="172"/>
      <c r="M26" s="172"/>
    </row>
    <row r="27" spans="1:13" ht="16.5" thickBot="1" x14ac:dyDescent="0.25">
      <c r="A27" s="72">
        <v>19999</v>
      </c>
      <c r="B27" s="73"/>
      <c r="C27" s="165"/>
      <c r="D27" s="74" t="s">
        <v>228</v>
      </c>
      <c r="E27" s="217">
        <f>+'Modello LA'!R27</f>
        <v>48543117.034494385</v>
      </c>
      <c r="F27" s="219">
        <f>+F10+F13+F14+F15+F16+F17+F25+F26</f>
        <v>0</v>
      </c>
      <c r="G27" s="219">
        <f t="shared" ref="G27:M27" si="4">+G10+G13+G14+G15+G16+G17+G25+G26</f>
        <v>0</v>
      </c>
      <c r="H27" s="219">
        <f t="shared" si="4"/>
        <v>0</v>
      </c>
      <c r="I27" s="219">
        <f t="shared" si="4"/>
        <v>0</v>
      </c>
      <c r="J27" s="219">
        <f t="shared" si="4"/>
        <v>0</v>
      </c>
      <c r="K27" s="219">
        <f t="shared" si="4"/>
        <v>0</v>
      </c>
      <c r="L27" s="219">
        <f t="shared" si="4"/>
        <v>0</v>
      </c>
      <c r="M27" s="219">
        <f t="shared" si="4"/>
        <v>0</v>
      </c>
    </row>
    <row r="28" spans="1:13" ht="17.25" thickBot="1" x14ac:dyDescent="0.3">
      <c r="A28" s="274" t="s">
        <v>34</v>
      </c>
      <c r="B28" s="285"/>
      <c r="C28" s="285"/>
      <c r="D28" s="275"/>
      <c r="E28" s="285"/>
      <c r="F28" s="285"/>
      <c r="G28" s="285"/>
      <c r="H28" s="285"/>
      <c r="I28" s="285"/>
      <c r="J28" s="285"/>
      <c r="K28" s="285"/>
      <c r="L28" s="305"/>
      <c r="M28" s="30"/>
    </row>
    <row r="29" spans="1:13" ht="15" thickBot="1" x14ac:dyDescent="0.25">
      <c r="A29" s="75" t="s">
        <v>73</v>
      </c>
      <c r="B29" s="76"/>
      <c r="C29" s="49"/>
      <c r="D29" s="77" t="s">
        <v>25</v>
      </c>
      <c r="E29" s="217">
        <f>+'Modello LA'!R29</f>
        <v>69156484.401754946</v>
      </c>
      <c r="F29" s="219">
        <f>+F30+F37+F43</f>
        <v>0</v>
      </c>
      <c r="G29" s="219">
        <f t="shared" ref="G29:M29" si="5">+G30+G37+G43</f>
        <v>0</v>
      </c>
      <c r="H29" s="219">
        <f t="shared" si="5"/>
        <v>0</v>
      </c>
      <c r="I29" s="219">
        <f t="shared" si="5"/>
        <v>0</v>
      </c>
      <c r="J29" s="219">
        <f t="shared" si="5"/>
        <v>0</v>
      </c>
      <c r="K29" s="219">
        <f t="shared" si="5"/>
        <v>0</v>
      </c>
      <c r="L29" s="219">
        <f t="shared" si="5"/>
        <v>0</v>
      </c>
      <c r="M29" s="219">
        <f t="shared" si="5"/>
        <v>0</v>
      </c>
    </row>
    <row r="30" spans="1:13" ht="15" thickBot="1" x14ac:dyDescent="0.3">
      <c r="A30" s="78"/>
      <c r="B30" s="157" t="s">
        <v>74</v>
      </c>
      <c r="C30" s="79"/>
      <c r="D30" s="80" t="s">
        <v>27</v>
      </c>
      <c r="E30" s="217">
        <f>+'Modello LA'!R30</f>
        <v>55862727.901077509</v>
      </c>
      <c r="F30" s="219">
        <f>SUM(F31:F36)</f>
        <v>0</v>
      </c>
      <c r="G30" s="219">
        <f t="shared" ref="G30:M30" si="6">SUM(G31:G36)</f>
        <v>0</v>
      </c>
      <c r="H30" s="219">
        <f t="shared" si="6"/>
        <v>0</v>
      </c>
      <c r="I30" s="219">
        <f t="shared" si="6"/>
        <v>0</v>
      </c>
      <c r="J30" s="219">
        <f t="shared" si="6"/>
        <v>0</v>
      </c>
      <c r="K30" s="219">
        <f t="shared" si="6"/>
        <v>0</v>
      </c>
      <c r="L30" s="219">
        <f t="shared" si="6"/>
        <v>0</v>
      </c>
      <c r="M30" s="219">
        <f t="shared" si="6"/>
        <v>0</v>
      </c>
    </row>
    <row r="31" spans="1:13" ht="14.25" x14ac:dyDescent="0.2">
      <c r="A31" s="67"/>
      <c r="B31" s="81"/>
      <c r="C31" s="67" t="s">
        <v>75</v>
      </c>
      <c r="D31" s="82" t="s">
        <v>76</v>
      </c>
      <c r="E31" s="217">
        <f>+'Modello LA'!R31</f>
        <v>54945115.731026515</v>
      </c>
      <c r="F31" s="82"/>
      <c r="G31" s="82"/>
      <c r="H31" s="82"/>
      <c r="I31" s="82"/>
      <c r="J31" s="82"/>
      <c r="K31" s="82"/>
      <c r="L31" s="176"/>
      <c r="M31" s="176"/>
    </row>
    <row r="32" spans="1:13" ht="14.25" x14ac:dyDescent="0.2">
      <c r="A32" s="67"/>
      <c r="B32" s="81"/>
      <c r="C32" s="67" t="s">
        <v>77</v>
      </c>
      <c r="D32" s="82" t="s">
        <v>78</v>
      </c>
      <c r="E32" s="217">
        <f>+'Modello LA'!R32</f>
        <v>197808.611508</v>
      </c>
      <c r="F32" s="82"/>
      <c r="G32" s="82"/>
      <c r="H32" s="82"/>
      <c r="I32" s="82"/>
      <c r="J32" s="82"/>
      <c r="K32" s="82"/>
      <c r="L32" s="176"/>
      <c r="M32" s="176"/>
    </row>
    <row r="33" spans="1:13" ht="14.25" x14ac:dyDescent="0.2">
      <c r="A33" s="67"/>
      <c r="B33" s="81"/>
      <c r="C33" s="67" t="s">
        <v>79</v>
      </c>
      <c r="D33" s="82" t="s">
        <v>81</v>
      </c>
      <c r="E33" s="217">
        <f>+'Modello LA'!R33</f>
        <v>32968.101918</v>
      </c>
      <c r="F33" s="82"/>
      <c r="G33" s="82"/>
      <c r="H33" s="82"/>
      <c r="I33" s="82"/>
      <c r="J33" s="82"/>
      <c r="K33" s="82"/>
      <c r="L33" s="176"/>
      <c r="M33" s="176"/>
    </row>
    <row r="34" spans="1:13" ht="14.25" x14ac:dyDescent="0.2">
      <c r="A34" s="67"/>
      <c r="B34" s="81"/>
      <c r="C34" s="67" t="s">
        <v>80</v>
      </c>
      <c r="D34" s="82" t="s">
        <v>83</v>
      </c>
      <c r="E34" s="217">
        <f>+'Modello LA'!R34</f>
        <v>686835.45662500011</v>
      </c>
      <c r="F34" s="82"/>
      <c r="G34" s="82"/>
      <c r="H34" s="82"/>
      <c r="I34" s="82"/>
      <c r="J34" s="82"/>
      <c r="K34" s="82"/>
      <c r="L34" s="176"/>
      <c r="M34" s="176"/>
    </row>
    <row r="35" spans="1:13" ht="14.25" x14ac:dyDescent="0.2">
      <c r="A35" s="67"/>
      <c r="B35" s="81"/>
      <c r="C35" s="67" t="s">
        <v>82</v>
      </c>
      <c r="D35" s="83" t="s">
        <v>219</v>
      </c>
      <c r="E35" s="217">
        <f>+'Modello LA'!R35</f>
        <v>0</v>
      </c>
      <c r="F35" s="83"/>
      <c r="G35" s="83"/>
      <c r="H35" s="83"/>
      <c r="I35" s="83"/>
      <c r="J35" s="83"/>
      <c r="K35" s="83"/>
      <c r="L35" s="177"/>
      <c r="M35" s="177"/>
    </row>
    <row r="36" spans="1:13" ht="15" thickBot="1" x14ac:dyDescent="0.25">
      <c r="A36" s="67"/>
      <c r="B36" s="81"/>
      <c r="C36" s="67" t="s">
        <v>84</v>
      </c>
      <c r="D36" s="82" t="s">
        <v>203</v>
      </c>
      <c r="E36" s="217">
        <f>+'Modello LA'!R36</f>
        <v>0</v>
      </c>
      <c r="F36" s="82"/>
      <c r="G36" s="82"/>
      <c r="H36" s="82"/>
      <c r="I36" s="82"/>
      <c r="J36" s="82"/>
      <c r="K36" s="82"/>
      <c r="L36" s="176"/>
      <c r="M36" s="176"/>
    </row>
    <row r="37" spans="1:13" ht="14.25" x14ac:dyDescent="0.25">
      <c r="A37" s="78"/>
      <c r="B37" s="157" t="s">
        <v>85</v>
      </c>
      <c r="C37" s="67"/>
      <c r="D37" s="80" t="s">
        <v>28</v>
      </c>
      <c r="E37" s="217">
        <f>+'Modello LA'!R37</f>
        <v>13293756.500677429</v>
      </c>
      <c r="F37" s="215">
        <f>SUM(F38:F42)</f>
        <v>0</v>
      </c>
      <c r="G37" s="215">
        <f t="shared" ref="G37:M37" si="7">SUM(G38:G42)</f>
        <v>0</v>
      </c>
      <c r="H37" s="215">
        <f t="shared" si="7"/>
        <v>0</v>
      </c>
      <c r="I37" s="215">
        <f t="shared" si="7"/>
        <v>0</v>
      </c>
      <c r="J37" s="215">
        <f t="shared" si="7"/>
        <v>0</v>
      </c>
      <c r="K37" s="215">
        <f t="shared" si="7"/>
        <v>0</v>
      </c>
      <c r="L37" s="215">
        <f t="shared" si="7"/>
        <v>0</v>
      </c>
      <c r="M37" s="215">
        <f t="shared" si="7"/>
        <v>0</v>
      </c>
    </row>
    <row r="38" spans="1:13" ht="14.25" x14ac:dyDescent="0.2">
      <c r="A38" s="67"/>
      <c r="B38" s="81"/>
      <c r="C38" s="67" t="s">
        <v>86</v>
      </c>
      <c r="D38" s="82" t="s">
        <v>87</v>
      </c>
      <c r="E38" s="217">
        <f>+'Modello LA'!R38</f>
        <v>13218326.153401628</v>
      </c>
      <c r="F38" s="82"/>
      <c r="G38" s="82"/>
      <c r="H38" s="82"/>
      <c r="I38" s="82"/>
      <c r="J38" s="82"/>
      <c r="K38" s="82"/>
      <c r="L38" s="176"/>
      <c r="M38" s="176"/>
    </row>
    <row r="39" spans="1:13" ht="14.25" x14ac:dyDescent="0.2">
      <c r="A39" s="67"/>
      <c r="B39" s="81"/>
      <c r="C39" s="67" t="s">
        <v>88</v>
      </c>
      <c r="D39" s="82" t="s">
        <v>89</v>
      </c>
      <c r="E39" s="217">
        <f>+'Modello LA'!R39</f>
        <v>514.0057736</v>
      </c>
      <c r="F39" s="82"/>
      <c r="G39" s="82"/>
      <c r="H39" s="82"/>
      <c r="I39" s="82"/>
      <c r="J39" s="82"/>
      <c r="K39" s="82"/>
      <c r="L39" s="176"/>
      <c r="M39" s="176"/>
    </row>
    <row r="40" spans="1:13" ht="14.25" x14ac:dyDescent="0.2">
      <c r="A40" s="67"/>
      <c r="B40" s="81"/>
      <c r="C40" s="67" t="s">
        <v>90</v>
      </c>
      <c r="D40" s="82" t="s">
        <v>92</v>
      </c>
      <c r="E40" s="217">
        <f>+'Modello LA'!R40</f>
        <v>74916.341502199997</v>
      </c>
      <c r="F40" s="82"/>
      <c r="G40" s="82"/>
      <c r="H40" s="82"/>
      <c r="I40" s="82"/>
      <c r="J40" s="82"/>
      <c r="K40" s="82"/>
      <c r="L40" s="176"/>
      <c r="M40" s="176"/>
    </row>
    <row r="41" spans="1:13" ht="14.25" x14ac:dyDescent="0.2">
      <c r="A41" s="67"/>
      <c r="B41" s="81"/>
      <c r="C41" s="67" t="s">
        <v>91</v>
      </c>
      <c r="D41" s="83" t="s">
        <v>220</v>
      </c>
      <c r="E41" s="217">
        <f>+'Modello LA'!R41</f>
        <v>0</v>
      </c>
      <c r="F41" s="83"/>
      <c r="G41" s="83"/>
      <c r="H41" s="83"/>
      <c r="I41" s="83"/>
      <c r="J41" s="83"/>
      <c r="K41" s="83"/>
      <c r="L41" s="177"/>
      <c r="M41" s="177"/>
    </row>
    <row r="42" spans="1:13" ht="15" thickBot="1" x14ac:dyDescent="0.25">
      <c r="A42" s="67"/>
      <c r="B42" s="84"/>
      <c r="C42" s="67" t="s">
        <v>93</v>
      </c>
      <c r="D42" s="82" t="s">
        <v>215</v>
      </c>
      <c r="E42" s="217">
        <f>+'Modello LA'!R42</f>
        <v>0</v>
      </c>
      <c r="F42" s="82"/>
      <c r="G42" s="82"/>
      <c r="H42" s="82"/>
      <c r="I42" s="82"/>
      <c r="J42" s="82"/>
      <c r="K42" s="82"/>
      <c r="L42" s="176"/>
      <c r="M42" s="176"/>
    </row>
    <row r="43" spans="1:13" ht="14.25" x14ac:dyDescent="0.2">
      <c r="A43" s="85"/>
      <c r="B43" s="158" t="s">
        <v>94</v>
      </c>
      <c r="C43" s="86"/>
      <c r="D43" s="87" t="s">
        <v>29</v>
      </c>
      <c r="E43" s="217">
        <f>+'Modello LA'!R43</f>
        <v>0</v>
      </c>
      <c r="F43" s="215">
        <f>+F44+F45</f>
        <v>0</v>
      </c>
      <c r="G43" s="215">
        <f t="shared" ref="G43:M43" si="8">+G44+G45</f>
        <v>0</v>
      </c>
      <c r="H43" s="215">
        <f t="shared" si="8"/>
        <v>0</v>
      </c>
      <c r="I43" s="215">
        <f t="shared" si="8"/>
        <v>0</v>
      </c>
      <c r="J43" s="215">
        <f t="shared" si="8"/>
        <v>0</v>
      </c>
      <c r="K43" s="215">
        <f t="shared" si="8"/>
        <v>0</v>
      </c>
      <c r="L43" s="215">
        <f t="shared" si="8"/>
        <v>0</v>
      </c>
      <c r="M43" s="215">
        <f t="shared" si="8"/>
        <v>0</v>
      </c>
    </row>
    <row r="44" spans="1:13" ht="14.25" x14ac:dyDescent="0.2">
      <c r="A44" s="67"/>
      <c r="B44" s="81"/>
      <c r="C44" s="86" t="s">
        <v>95</v>
      </c>
      <c r="D44" s="88" t="s">
        <v>229</v>
      </c>
      <c r="E44" s="217">
        <f>+'Modello LA'!R44</f>
        <v>0</v>
      </c>
      <c r="F44" s="88"/>
      <c r="G44" s="88"/>
      <c r="H44" s="88"/>
      <c r="I44" s="88"/>
      <c r="J44" s="88"/>
      <c r="K44" s="88"/>
      <c r="L44" s="179"/>
      <c r="M44" s="179"/>
    </row>
    <row r="45" spans="1:13" ht="15" thickBot="1" x14ac:dyDescent="0.25">
      <c r="A45" s="89"/>
      <c r="B45" s="90"/>
      <c r="C45" s="91" t="s">
        <v>96</v>
      </c>
      <c r="D45" s="92" t="s">
        <v>204</v>
      </c>
      <c r="E45" s="217">
        <f>+'Modello LA'!R45</f>
        <v>0</v>
      </c>
      <c r="F45" s="92"/>
      <c r="G45" s="92"/>
      <c r="H45" s="92"/>
      <c r="I45" s="92"/>
      <c r="J45" s="92"/>
      <c r="K45" s="92"/>
      <c r="L45" s="180"/>
      <c r="M45" s="180"/>
    </row>
    <row r="46" spans="1:13" ht="15" thickBot="1" x14ac:dyDescent="0.25">
      <c r="A46" s="93" t="s">
        <v>97</v>
      </c>
      <c r="B46" s="94"/>
      <c r="C46" s="95"/>
      <c r="D46" s="96" t="s">
        <v>26</v>
      </c>
      <c r="E46" s="217">
        <f>+'Modello LA'!R46</f>
        <v>17379441.539580639</v>
      </c>
      <c r="F46" s="96"/>
      <c r="G46" s="96"/>
      <c r="H46" s="96"/>
      <c r="I46" s="96"/>
      <c r="J46" s="96"/>
      <c r="K46" s="96"/>
      <c r="L46" s="181"/>
      <c r="M46" s="181"/>
    </row>
    <row r="47" spans="1:13" ht="15" thickBot="1" x14ac:dyDescent="0.25">
      <c r="A47" s="97" t="s">
        <v>98</v>
      </c>
      <c r="B47" s="166"/>
      <c r="C47" s="99"/>
      <c r="D47" s="100" t="s">
        <v>99</v>
      </c>
      <c r="E47" s="217">
        <f>+'Modello LA'!R47</f>
        <v>0</v>
      </c>
      <c r="F47" s="100"/>
      <c r="G47" s="100"/>
      <c r="H47" s="100"/>
      <c r="I47" s="100"/>
      <c r="J47" s="100"/>
      <c r="K47" s="100"/>
      <c r="L47" s="182"/>
      <c r="M47" s="182"/>
    </row>
    <row r="48" spans="1:13" ht="15" thickBot="1" x14ac:dyDescent="0.25">
      <c r="A48" s="47" t="s">
        <v>100</v>
      </c>
      <c r="B48" s="101"/>
      <c r="C48" s="101"/>
      <c r="D48" s="77" t="s">
        <v>15</v>
      </c>
      <c r="E48" s="217">
        <f>+'Modello LA'!R48</f>
        <v>27851134.107705664</v>
      </c>
      <c r="F48" s="77"/>
      <c r="G48" s="77"/>
      <c r="H48" s="77"/>
      <c r="I48" s="77"/>
      <c r="J48" s="77"/>
      <c r="K48" s="77"/>
      <c r="L48" s="175"/>
      <c r="M48" s="175"/>
    </row>
    <row r="49" spans="1:13" ht="14.25" x14ac:dyDescent="0.2">
      <c r="A49" s="102" t="s">
        <v>101</v>
      </c>
      <c r="B49" s="117"/>
      <c r="C49" s="104"/>
      <c r="D49" s="50" t="s">
        <v>16</v>
      </c>
      <c r="E49" s="217">
        <f>+'Modello LA'!R49</f>
        <v>208901958.81393981</v>
      </c>
      <c r="F49" s="215">
        <f>+F50+F51+F54</f>
        <v>0</v>
      </c>
      <c r="G49" s="215">
        <f t="shared" ref="G49:M49" si="9">+G50+G51+G54</f>
        <v>0</v>
      </c>
      <c r="H49" s="215">
        <f t="shared" si="9"/>
        <v>0</v>
      </c>
      <c r="I49" s="215">
        <f t="shared" si="9"/>
        <v>0</v>
      </c>
      <c r="J49" s="215">
        <f t="shared" si="9"/>
        <v>0</v>
      </c>
      <c r="K49" s="215">
        <f t="shared" si="9"/>
        <v>0</v>
      </c>
      <c r="L49" s="215">
        <f t="shared" si="9"/>
        <v>0</v>
      </c>
      <c r="M49" s="215">
        <f t="shared" si="9"/>
        <v>0</v>
      </c>
    </row>
    <row r="50" spans="1:13" ht="15" thickBot="1" x14ac:dyDescent="0.25">
      <c r="A50" s="105"/>
      <c r="B50" s="159" t="s">
        <v>102</v>
      </c>
      <c r="C50" s="106"/>
      <c r="D50" s="107" t="s">
        <v>103</v>
      </c>
      <c r="E50" s="217">
        <f>+'Modello LA'!R50</f>
        <v>84726637.700229064</v>
      </c>
      <c r="F50" s="107"/>
      <c r="G50" s="107"/>
      <c r="H50" s="107"/>
      <c r="I50" s="107"/>
      <c r="J50" s="107"/>
      <c r="K50" s="107"/>
      <c r="L50" s="183"/>
      <c r="M50" s="183"/>
    </row>
    <row r="51" spans="1:13" ht="14.25" x14ac:dyDescent="0.2">
      <c r="A51" s="105"/>
      <c r="B51" s="159" t="s">
        <v>104</v>
      </c>
      <c r="C51" s="106"/>
      <c r="D51" s="107" t="s">
        <v>221</v>
      </c>
      <c r="E51" s="217">
        <f>+'Modello LA'!R51</f>
        <v>124175321.11371073</v>
      </c>
      <c r="F51" s="215">
        <f>+F52+F53</f>
        <v>0</v>
      </c>
      <c r="G51" s="215">
        <f t="shared" ref="G51:M51" si="10">+G52+G53</f>
        <v>0</v>
      </c>
      <c r="H51" s="215">
        <f t="shared" si="10"/>
        <v>0</v>
      </c>
      <c r="I51" s="215">
        <f t="shared" si="10"/>
        <v>0</v>
      </c>
      <c r="J51" s="215">
        <f t="shared" si="10"/>
        <v>0</v>
      </c>
      <c r="K51" s="215">
        <f t="shared" si="10"/>
        <v>0</v>
      </c>
      <c r="L51" s="215">
        <f t="shared" si="10"/>
        <v>0</v>
      </c>
      <c r="M51" s="215">
        <f t="shared" si="10"/>
        <v>0</v>
      </c>
    </row>
    <row r="52" spans="1:13" ht="14.25" x14ac:dyDescent="0.2">
      <c r="A52" s="108"/>
      <c r="B52" s="109"/>
      <c r="C52" s="40" t="s">
        <v>105</v>
      </c>
      <c r="D52" s="38" t="s">
        <v>222</v>
      </c>
      <c r="E52" s="217">
        <f>+'Modello LA'!R52</f>
        <v>116075861.02700362</v>
      </c>
      <c r="F52" s="38"/>
      <c r="G52" s="38"/>
      <c r="H52" s="38"/>
      <c r="I52" s="38"/>
      <c r="J52" s="38"/>
      <c r="K52" s="38"/>
      <c r="L52" s="184"/>
      <c r="M52" s="184"/>
    </row>
    <row r="53" spans="1:13" ht="14.25" x14ac:dyDescent="0.2">
      <c r="A53" s="108"/>
      <c r="B53" s="109"/>
      <c r="C53" s="40" t="s">
        <v>198</v>
      </c>
      <c r="D53" s="38" t="s">
        <v>223</v>
      </c>
      <c r="E53" s="217">
        <f>+'Modello LA'!R53</f>
        <v>8099460.0867071357</v>
      </c>
      <c r="F53" s="38"/>
      <c r="G53" s="38"/>
      <c r="H53" s="38"/>
      <c r="I53" s="38"/>
      <c r="J53" s="38"/>
      <c r="K53" s="38"/>
      <c r="L53" s="184"/>
      <c r="M53" s="184"/>
    </row>
    <row r="54" spans="1:13" ht="15" thickBot="1" x14ac:dyDescent="0.25">
      <c r="A54" s="40"/>
      <c r="B54" s="159" t="s">
        <v>106</v>
      </c>
      <c r="C54" s="106"/>
      <c r="D54" s="107" t="s">
        <v>224</v>
      </c>
      <c r="E54" s="217">
        <f>+'Modello LA'!R54</f>
        <v>0</v>
      </c>
      <c r="F54" s="107"/>
      <c r="G54" s="107"/>
      <c r="H54" s="107"/>
      <c r="I54" s="107"/>
      <c r="J54" s="107"/>
      <c r="K54" s="107"/>
      <c r="L54" s="183"/>
      <c r="M54" s="183"/>
    </row>
    <row r="55" spans="1:13" ht="15" thickBot="1" x14ac:dyDescent="0.25">
      <c r="A55" s="102" t="s">
        <v>107</v>
      </c>
      <c r="B55" s="103"/>
      <c r="C55" s="104"/>
      <c r="D55" s="112" t="s">
        <v>30</v>
      </c>
      <c r="E55" s="217">
        <f>+'Modello LA'!R55</f>
        <v>28393974.522512216</v>
      </c>
      <c r="F55" s="215">
        <f>+F56+F60</f>
        <v>0</v>
      </c>
      <c r="G55" s="215">
        <f t="shared" ref="G55:M55" si="11">+G56+G60</f>
        <v>0</v>
      </c>
      <c r="H55" s="215">
        <f t="shared" si="11"/>
        <v>0</v>
      </c>
      <c r="I55" s="215">
        <f t="shared" si="11"/>
        <v>0</v>
      </c>
      <c r="J55" s="215">
        <f t="shared" si="11"/>
        <v>0</v>
      </c>
      <c r="K55" s="215">
        <f t="shared" si="11"/>
        <v>0</v>
      </c>
      <c r="L55" s="215">
        <f t="shared" si="11"/>
        <v>0</v>
      </c>
      <c r="M55" s="215">
        <f t="shared" si="11"/>
        <v>0</v>
      </c>
    </row>
    <row r="56" spans="1:13" ht="14.25" x14ac:dyDescent="0.2">
      <c r="A56" s="105"/>
      <c r="B56" s="160" t="s">
        <v>108</v>
      </c>
      <c r="C56" s="113"/>
      <c r="D56" s="53" t="s">
        <v>109</v>
      </c>
      <c r="E56" s="217">
        <f>+'Modello LA'!R56</f>
        <v>6624242.3025811585</v>
      </c>
      <c r="F56" s="215">
        <f>+F57+F58+F59</f>
        <v>0</v>
      </c>
      <c r="G56" s="215">
        <f t="shared" ref="G56:M56" si="12">+G57+G58+G59</f>
        <v>0</v>
      </c>
      <c r="H56" s="215">
        <f t="shared" si="12"/>
        <v>0</v>
      </c>
      <c r="I56" s="215">
        <f t="shared" si="12"/>
        <v>0</v>
      </c>
      <c r="J56" s="215">
        <f t="shared" si="12"/>
        <v>0</v>
      </c>
      <c r="K56" s="215">
        <f t="shared" si="12"/>
        <v>0</v>
      </c>
      <c r="L56" s="215">
        <f t="shared" si="12"/>
        <v>0</v>
      </c>
      <c r="M56" s="215">
        <f t="shared" si="12"/>
        <v>0</v>
      </c>
    </row>
    <row r="57" spans="1:13" ht="27" x14ac:dyDescent="0.2">
      <c r="A57" s="105"/>
      <c r="B57" s="160"/>
      <c r="C57" s="40" t="s">
        <v>230</v>
      </c>
      <c r="D57" s="53" t="s">
        <v>111</v>
      </c>
      <c r="E57" s="217">
        <f>+'Modello LA'!R57</f>
        <v>502833.06606493803</v>
      </c>
      <c r="F57" s="53"/>
      <c r="G57" s="53"/>
      <c r="H57" s="53"/>
      <c r="I57" s="53"/>
      <c r="J57" s="53"/>
      <c r="K57" s="53"/>
      <c r="L57" s="170"/>
      <c r="M57" s="170"/>
    </row>
    <row r="58" spans="1:13" ht="14.25" x14ac:dyDescent="0.2">
      <c r="A58" s="114"/>
      <c r="B58" s="160"/>
      <c r="C58" s="40" t="s">
        <v>231</v>
      </c>
      <c r="D58" s="53" t="s">
        <v>112</v>
      </c>
      <c r="E58" s="217">
        <f>+'Modello LA'!R58</f>
        <v>233002.30883874017</v>
      </c>
      <c r="F58" s="53"/>
      <c r="G58" s="53"/>
      <c r="H58" s="53"/>
      <c r="I58" s="53"/>
      <c r="J58" s="53"/>
      <c r="K58" s="53"/>
      <c r="L58" s="170"/>
      <c r="M58" s="170"/>
    </row>
    <row r="59" spans="1:13" ht="14.25" x14ac:dyDescent="0.2">
      <c r="A59" s="114"/>
      <c r="B59" s="160"/>
      <c r="C59" s="40" t="s">
        <v>232</v>
      </c>
      <c r="D59" s="53" t="s">
        <v>216</v>
      </c>
      <c r="E59" s="217">
        <f>+'Modello LA'!R59</f>
        <v>5888406.9276774796</v>
      </c>
      <c r="F59" s="53"/>
      <c r="G59" s="53"/>
      <c r="H59" s="53"/>
      <c r="I59" s="53"/>
      <c r="J59" s="53"/>
      <c r="K59" s="53"/>
      <c r="L59" s="170"/>
      <c r="M59" s="170"/>
    </row>
    <row r="60" spans="1:13" ht="15.75" thickBot="1" x14ac:dyDescent="0.3">
      <c r="A60" s="115"/>
      <c r="B60" s="160" t="s">
        <v>110</v>
      </c>
      <c r="C60" s="113"/>
      <c r="D60" s="53" t="s">
        <v>113</v>
      </c>
      <c r="E60" s="217">
        <f>+'Modello LA'!R60</f>
        <v>21769732.219931055</v>
      </c>
      <c r="F60" s="53"/>
      <c r="G60" s="53"/>
      <c r="H60" s="53"/>
      <c r="I60" s="53"/>
      <c r="J60" s="53"/>
      <c r="K60" s="53"/>
      <c r="L60" s="170"/>
      <c r="M60" s="170"/>
    </row>
    <row r="61" spans="1:13" ht="15" thickBot="1" x14ac:dyDescent="0.25">
      <c r="A61" s="116" t="s">
        <v>114</v>
      </c>
      <c r="B61" s="117"/>
      <c r="C61" s="113"/>
      <c r="D61" s="118" t="s">
        <v>41</v>
      </c>
      <c r="E61" s="217">
        <f>+'Modello LA'!R61</f>
        <v>195501310.76108021</v>
      </c>
      <c r="F61" s="215">
        <f>+F62+F68+F74</f>
        <v>0</v>
      </c>
      <c r="G61" s="215">
        <f t="shared" ref="G61:M61" si="13">+G62+G68+G74</f>
        <v>0</v>
      </c>
      <c r="H61" s="215">
        <f t="shared" si="13"/>
        <v>0</v>
      </c>
      <c r="I61" s="215">
        <f t="shared" si="13"/>
        <v>0</v>
      </c>
      <c r="J61" s="215">
        <f t="shared" si="13"/>
        <v>0</v>
      </c>
      <c r="K61" s="215">
        <f t="shared" si="13"/>
        <v>0</v>
      </c>
      <c r="L61" s="215">
        <f t="shared" si="13"/>
        <v>0</v>
      </c>
      <c r="M61" s="215">
        <f t="shared" si="13"/>
        <v>0</v>
      </c>
    </row>
    <row r="62" spans="1:13" ht="14.25" x14ac:dyDescent="0.2">
      <c r="A62" s="111"/>
      <c r="B62" s="159" t="s">
        <v>115</v>
      </c>
      <c r="C62" s="106"/>
      <c r="D62" s="107" t="s">
        <v>116</v>
      </c>
      <c r="E62" s="217">
        <f>+'Modello LA'!R62</f>
        <v>23791282.7478958</v>
      </c>
      <c r="F62" s="215">
        <f>SUM(F63:F67)</f>
        <v>0</v>
      </c>
      <c r="G62" s="215">
        <f t="shared" ref="G62:M62" si="14">SUM(G63:G67)</f>
        <v>0</v>
      </c>
      <c r="H62" s="215">
        <f t="shared" si="14"/>
        <v>0</v>
      </c>
      <c r="I62" s="215">
        <f t="shared" si="14"/>
        <v>0</v>
      </c>
      <c r="J62" s="215">
        <f t="shared" si="14"/>
        <v>0</v>
      </c>
      <c r="K62" s="215">
        <f t="shared" si="14"/>
        <v>0</v>
      </c>
      <c r="L62" s="215">
        <f t="shared" si="14"/>
        <v>0</v>
      </c>
      <c r="M62" s="215">
        <f t="shared" si="14"/>
        <v>0</v>
      </c>
    </row>
    <row r="63" spans="1:13" ht="14.25" x14ac:dyDescent="0.2">
      <c r="A63" s="40"/>
      <c r="B63" s="110"/>
      <c r="C63" s="40" t="s">
        <v>117</v>
      </c>
      <c r="D63" s="37" t="s">
        <v>118</v>
      </c>
      <c r="E63" s="217">
        <f>+'Modello LA'!R63</f>
        <v>3597309.2733391318</v>
      </c>
      <c r="F63" s="37"/>
      <c r="G63" s="37"/>
      <c r="H63" s="37"/>
      <c r="I63" s="37"/>
      <c r="J63" s="37"/>
      <c r="K63" s="37"/>
      <c r="L63" s="174"/>
      <c r="M63" s="174"/>
    </row>
    <row r="64" spans="1:13" ht="24" x14ac:dyDescent="0.2">
      <c r="A64" s="40"/>
      <c r="B64" s="110"/>
      <c r="C64" s="40" t="s">
        <v>119</v>
      </c>
      <c r="D64" s="37" t="s">
        <v>209</v>
      </c>
      <c r="E64" s="217">
        <f>+'Modello LA'!R64</f>
        <v>3146945.7471933835</v>
      </c>
      <c r="F64" s="37"/>
      <c r="G64" s="37"/>
      <c r="H64" s="37"/>
      <c r="I64" s="37"/>
      <c r="J64" s="37"/>
      <c r="K64" s="37"/>
      <c r="L64" s="174"/>
      <c r="M64" s="174"/>
    </row>
    <row r="65" spans="1:13" ht="14.25" x14ac:dyDescent="0.2">
      <c r="A65" s="40"/>
      <c r="B65" s="110"/>
      <c r="C65" s="40" t="s">
        <v>120</v>
      </c>
      <c r="D65" s="37" t="s">
        <v>207</v>
      </c>
      <c r="E65" s="217">
        <f>+'Modello LA'!R65</f>
        <v>17047027.727363285</v>
      </c>
      <c r="F65" s="37"/>
      <c r="G65" s="37"/>
      <c r="H65" s="37"/>
      <c r="I65" s="37"/>
      <c r="J65" s="37"/>
      <c r="K65" s="37"/>
      <c r="L65" s="174"/>
      <c r="M65" s="174"/>
    </row>
    <row r="66" spans="1:13" ht="24" x14ac:dyDescent="0.2">
      <c r="A66" s="40"/>
      <c r="B66" s="110"/>
      <c r="C66" s="40" t="s">
        <v>121</v>
      </c>
      <c r="D66" s="37" t="s">
        <v>123</v>
      </c>
      <c r="E66" s="217">
        <f>+'Modello LA'!R66</f>
        <v>0</v>
      </c>
      <c r="F66" s="37"/>
      <c r="G66" s="37"/>
      <c r="H66" s="37"/>
      <c r="I66" s="37"/>
      <c r="J66" s="37"/>
      <c r="K66" s="37"/>
      <c r="L66" s="174"/>
      <c r="M66" s="174"/>
    </row>
    <row r="67" spans="1:13" ht="24.75" thickBot="1" x14ac:dyDescent="0.25">
      <c r="A67" s="40"/>
      <c r="B67" s="110"/>
      <c r="C67" s="40" t="s">
        <v>122</v>
      </c>
      <c r="D67" s="37" t="s">
        <v>205</v>
      </c>
      <c r="E67" s="217">
        <f>+'Modello LA'!R67</f>
        <v>0</v>
      </c>
      <c r="F67" s="37"/>
      <c r="G67" s="37"/>
      <c r="H67" s="37"/>
      <c r="I67" s="37"/>
      <c r="J67" s="37"/>
      <c r="K67" s="37"/>
      <c r="L67" s="174"/>
      <c r="M67" s="174"/>
    </row>
    <row r="68" spans="1:13" ht="14.25" x14ac:dyDescent="0.2">
      <c r="A68" s="111"/>
      <c r="B68" s="159" t="s">
        <v>124</v>
      </c>
      <c r="C68" s="106"/>
      <c r="D68" s="107" t="s">
        <v>125</v>
      </c>
      <c r="E68" s="217">
        <f>+'Modello LA'!R68</f>
        <v>171340122.00318435</v>
      </c>
      <c r="F68" s="215">
        <f>SUM(F69:F73)</f>
        <v>0</v>
      </c>
      <c r="G68" s="215">
        <f t="shared" ref="G68:M68" si="15">SUM(G69:G73)</f>
        <v>0</v>
      </c>
      <c r="H68" s="215">
        <f t="shared" si="15"/>
        <v>0</v>
      </c>
      <c r="I68" s="215">
        <f t="shared" si="15"/>
        <v>0</v>
      </c>
      <c r="J68" s="215">
        <f t="shared" si="15"/>
        <v>0</v>
      </c>
      <c r="K68" s="215">
        <f t="shared" si="15"/>
        <v>0</v>
      </c>
      <c r="L68" s="215">
        <f t="shared" si="15"/>
        <v>0</v>
      </c>
      <c r="M68" s="215">
        <f t="shared" si="15"/>
        <v>0</v>
      </c>
    </row>
    <row r="69" spans="1:13" ht="24" x14ac:dyDescent="0.2">
      <c r="A69" s="40"/>
      <c r="B69" s="110"/>
      <c r="C69" s="40" t="s">
        <v>126</v>
      </c>
      <c r="D69" s="37" t="s">
        <v>127</v>
      </c>
      <c r="E69" s="217">
        <f>+'Modello LA'!R69</f>
        <v>58700631.204552926</v>
      </c>
      <c r="F69" s="37"/>
      <c r="G69" s="37"/>
      <c r="H69" s="37"/>
      <c r="I69" s="37"/>
      <c r="J69" s="37"/>
      <c r="K69" s="37"/>
      <c r="L69" s="174"/>
      <c r="M69" s="174"/>
    </row>
    <row r="70" spans="1:13" ht="24" x14ac:dyDescent="0.2">
      <c r="A70" s="40"/>
      <c r="B70" s="110"/>
      <c r="C70" s="40" t="s">
        <v>128</v>
      </c>
      <c r="D70" s="37" t="s">
        <v>210</v>
      </c>
      <c r="E70" s="217">
        <f>+'Modello LA'!R70</f>
        <v>6261027.1331641823</v>
      </c>
      <c r="F70" s="37"/>
      <c r="G70" s="37"/>
      <c r="H70" s="37"/>
      <c r="I70" s="37"/>
      <c r="J70" s="37"/>
      <c r="K70" s="37"/>
      <c r="L70" s="174"/>
      <c r="M70" s="174"/>
    </row>
    <row r="71" spans="1:13" ht="24" x14ac:dyDescent="0.2">
      <c r="A71" s="40"/>
      <c r="B71" s="110"/>
      <c r="C71" s="40" t="s">
        <v>129</v>
      </c>
      <c r="D71" s="37" t="s">
        <v>208</v>
      </c>
      <c r="E71" s="217">
        <f>+'Modello LA'!R71</f>
        <v>106378463.66546726</v>
      </c>
      <c r="F71" s="37"/>
      <c r="G71" s="37"/>
      <c r="H71" s="37"/>
      <c r="I71" s="37"/>
      <c r="J71" s="37"/>
      <c r="K71" s="37"/>
      <c r="L71" s="174"/>
      <c r="M71" s="174"/>
    </row>
    <row r="72" spans="1:13" ht="24" x14ac:dyDescent="0.2">
      <c r="A72" s="40"/>
      <c r="B72" s="110"/>
      <c r="C72" s="40" t="s">
        <v>130</v>
      </c>
      <c r="D72" s="37" t="s">
        <v>132</v>
      </c>
      <c r="E72" s="217">
        <f>+'Modello LA'!R72</f>
        <v>0</v>
      </c>
      <c r="F72" s="37"/>
      <c r="G72" s="37"/>
      <c r="H72" s="37"/>
      <c r="I72" s="37"/>
      <c r="J72" s="37"/>
      <c r="K72" s="37"/>
      <c r="L72" s="174"/>
      <c r="M72" s="174"/>
    </row>
    <row r="73" spans="1:13" ht="24" x14ac:dyDescent="0.2">
      <c r="A73" s="40"/>
      <c r="B73" s="110"/>
      <c r="C73" s="40" t="s">
        <v>131</v>
      </c>
      <c r="D73" s="37" t="s">
        <v>206</v>
      </c>
      <c r="E73" s="217">
        <f>+'Modello LA'!R73</f>
        <v>0</v>
      </c>
      <c r="F73" s="37"/>
      <c r="G73" s="37"/>
      <c r="H73" s="37"/>
      <c r="I73" s="37"/>
      <c r="J73" s="37"/>
      <c r="K73" s="37"/>
      <c r="L73" s="174"/>
      <c r="M73" s="174"/>
    </row>
    <row r="74" spans="1:13" ht="15" thickBot="1" x14ac:dyDescent="0.25">
      <c r="A74" s="40"/>
      <c r="B74" s="159" t="s">
        <v>233</v>
      </c>
      <c r="C74" s="40"/>
      <c r="D74" s="107" t="s">
        <v>234</v>
      </c>
      <c r="E74" s="217">
        <f>+'Modello LA'!R74</f>
        <v>369906.01</v>
      </c>
      <c r="F74" s="107"/>
      <c r="G74" s="107"/>
      <c r="H74" s="107"/>
      <c r="I74" s="107"/>
      <c r="J74" s="107"/>
      <c r="K74" s="107"/>
      <c r="L74" s="183"/>
      <c r="M74" s="183"/>
    </row>
    <row r="75" spans="1:13" ht="15" thickBot="1" x14ac:dyDescent="0.25">
      <c r="A75" s="102" t="s">
        <v>133</v>
      </c>
      <c r="B75" s="104"/>
      <c r="C75" s="119"/>
      <c r="D75" s="77" t="s">
        <v>211</v>
      </c>
      <c r="E75" s="217">
        <f>+'Modello LA'!R75</f>
        <v>70570195.202110872</v>
      </c>
      <c r="F75" s="215">
        <f>+F76+F79+F80+F81+F82+F83</f>
        <v>0</v>
      </c>
      <c r="G75" s="215">
        <f t="shared" ref="G75:M75" si="16">+G76+G79+G80+G81+G82+G83</f>
        <v>0</v>
      </c>
      <c r="H75" s="215">
        <f t="shared" si="16"/>
        <v>0</v>
      </c>
      <c r="I75" s="215">
        <f t="shared" si="16"/>
        <v>0</v>
      </c>
      <c r="J75" s="215">
        <f t="shared" si="16"/>
        <v>0</v>
      </c>
      <c r="K75" s="215">
        <f t="shared" si="16"/>
        <v>0</v>
      </c>
      <c r="L75" s="215">
        <f t="shared" si="16"/>
        <v>0</v>
      </c>
      <c r="M75" s="215">
        <f t="shared" si="16"/>
        <v>0</v>
      </c>
    </row>
    <row r="76" spans="1:13" ht="14.25" x14ac:dyDescent="0.2">
      <c r="A76" s="111"/>
      <c r="B76" s="161" t="s">
        <v>134</v>
      </c>
      <c r="C76" s="120"/>
      <c r="D76" s="87" t="s">
        <v>135</v>
      </c>
      <c r="E76" s="217">
        <f>+'Modello LA'!R76</f>
        <v>12435200.633396504</v>
      </c>
      <c r="F76" s="215">
        <f>+F77+F78</f>
        <v>0</v>
      </c>
      <c r="G76" s="215">
        <f t="shared" ref="G76:M76" si="17">+G77+G78</f>
        <v>0</v>
      </c>
      <c r="H76" s="215">
        <f t="shared" si="17"/>
        <v>0</v>
      </c>
      <c r="I76" s="215">
        <f t="shared" si="17"/>
        <v>0</v>
      </c>
      <c r="J76" s="215">
        <f t="shared" si="17"/>
        <v>0</v>
      </c>
      <c r="K76" s="215">
        <f t="shared" si="17"/>
        <v>0</v>
      </c>
      <c r="L76" s="215">
        <f t="shared" si="17"/>
        <v>0</v>
      </c>
      <c r="M76" s="215">
        <f t="shared" si="17"/>
        <v>0</v>
      </c>
    </row>
    <row r="77" spans="1:13" ht="14.25" x14ac:dyDescent="0.2">
      <c r="A77" s="40"/>
      <c r="B77" s="40"/>
      <c r="C77" s="121" t="s">
        <v>136</v>
      </c>
      <c r="D77" s="82" t="s">
        <v>31</v>
      </c>
      <c r="E77" s="217">
        <f>+'Modello LA'!R77</f>
        <v>12110611.686122783</v>
      </c>
      <c r="F77" s="82"/>
      <c r="G77" s="82"/>
      <c r="H77" s="82"/>
      <c r="I77" s="82"/>
      <c r="J77" s="82"/>
      <c r="K77" s="82"/>
      <c r="L77" s="176"/>
      <c r="M77" s="176"/>
    </row>
    <row r="78" spans="1:13" ht="14.25" x14ac:dyDescent="0.2">
      <c r="A78" s="40"/>
      <c r="B78" s="40"/>
      <c r="C78" s="121" t="s">
        <v>137</v>
      </c>
      <c r="D78" s="82" t="s">
        <v>138</v>
      </c>
      <c r="E78" s="217">
        <f>+'Modello LA'!R78</f>
        <v>324588.94727372134</v>
      </c>
      <c r="F78" s="82"/>
      <c r="G78" s="82"/>
      <c r="H78" s="82"/>
      <c r="I78" s="82"/>
      <c r="J78" s="82"/>
      <c r="K78" s="82"/>
      <c r="L78" s="176"/>
      <c r="M78" s="176"/>
    </row>
    <row r="79" spans="1:13" ht="27" x14ac:dyDescent="0.2">
      <c r="A79" s="40"/>
      <c r="B79" s="161" t="s">
        <v>139</v>
      </c>
      <c r="C79" s="121"/>
      <c r="D79" s="87" t="s">
        <v>140</v>
      </c>
      <c r="E79" s="217">
        <f>+'Modello LA'!R79</f>
        <v>9149021.3230746649</v>
      </c>
      <c r="F79" s="87"/>
      <c r="G79" s="87"/>
      <c r="H79" s="87"/>
      <c r="I79" s="87"/>
      <c r="J79" s="87"/>
      <c r="K79" s="87"/>
      <c r="L79" s="178"/>
      <c r="M79" s="178"/>
    </row>
    <row r="80" spans="1:13" ht="27" x14ac:dyDescent="0.2">
      <c r="A80" s="105"/>
      <c r="B80" s="161" t="s">
        <v>141</v>
      </c>
      <c r="C80" s="120"/>
      <c r="D80" s="87" t="s">
        <v>142</v>
      </c>
      <c r="E80" s="217">
        <f>+'Modello LA'!R80</f>
        <v>3116251.0304118516</v>
      </c>
      <c r="F80" s="87"/>
      <c r="G80" s="87"/>
      <c r="H80" s="87"/>
      <c r="I80" s="87"/>
      <c r="J80" s="87"/>
      <c r="K80" s="87"/>
      <c r="L80" s="178"/>
      <c r="M80" s="178"/>
    </row>
    <row r="81" spans="1:13" ht="27" x14ac:dyDescent="0.2">
      <c r="A81" s="105"/>
      <c r="B81" s="161" t="s">
        <v>143</v>
      </c>
      <c r="C81" s="120"/>
      <c r="D81" s="87" t="s">
        <v>144</v>
      </c>
      <c r="E81" s="217">
        <f>+'Modello LA'!R81</f>
        <v>12328459.890466848</v>
      </c>
      <c r="F81" s="87"/>
      <c r="G81" s="87"/>
      <c r="H81" s="87"/>
      <c r="I81" s="87"/>
      <c r="J81" s="87"/>
      <c r="K81" s="87"/>
      <c r="L81" s="178"/>
      <c r="M81" s="178"/>
    </row>
    <row r="82" spans="1:13" ht="27" x14ac:dyDescent="0.2">
      <c r="A82" s="105"/>
      <c r="B82" s="161" t="s">
        <v>145</v>
      </c>
      <c r="C82" s="120"/>
      <c r="D82" s="87" t="s">
        <v>146</v>
      </c>
      <c r="E82" s="217">
        <f>+'Modello LA'!R82</f>
        <v>22577333.981652379</v>
      </c>
      <c r="F82" s="87"/>
      <c r="G82" s="87"/>
      <c r="H82" s="87"/>
      <c r="I82" s="87"/>
      <c r="J82" s="87"/>
      <c r="K82" s="87"/>
      <c r="L82" s="178"/>
      <c r="M82" s="178"/>
    </row>
    <row r="83" spans="1:13" ht="27.75" thickBot="1" x14ac:dyDescent="0.25">
      <c r="A83" s="105"/>
      <c r="B83" s="161" t="s">
        <v>147</v>
      </c>
      <c r="C83" s="120"/>
      <c r="D83" s="87" t="s">
        <v>148</v>
      </c>
      <c r="E83" s="217">
        <f>+'Modello LA'!R83</f>
        <v>10963928.343108624</v>
      </c>
      <c r="F83" s="87"/>
      <c r="G83" s="87"/>
      <c r="H83" s="87"/>
      <c r="I83" s="87"/>
      <c r="J83" s="87"/>
      <c r="K83" s="87"/>
      <c r="L83" s="178"/>
      <c r="M83" s="178"/>
    </row>
    <row r="84" spans="1:13" ht="14.25" x14ac:dyDescent="0.2">
      <c r="A84" s="102" t="s">
        <v>149</v>
      </c>
      <c r="B84" s="104"/>
      <c r="C84" s="119"/>
      <c r="D84" s="50" t="s">
        <v>212</v>
      </c>
      <c r="E84" s="217">
        <f>+'Modello LA'!R84</f>
        <v>9439798.388829127</v>
      </c>
      <c r="F84" s="215">
        <f>SUM(F85:F89)</f>
        <v>0</v>
      </c>
      <c r="G84" s="215">
        <f t="shared" ref="G84:M84" si="18">SUM(G85:G89)</f>
        <v>0</v>
      </c>
      <c r="H84" s="215">
        <f t="shared" si="18"/>
        <v>0</v>
      </c>
      <c r="I84" s="215">
        <f t="shared" si="18"/>
        <v>0</v>
      </c>
      <c r="J84" s="215">
        <f t="shared" si="18"/>
        <v>0</v>
      </c>
      <c r="K84" s="215">
        <f t="shared" si="18"/>
        <v>0</v>
      </c>
      <c r="L84" s="215">
        <f t="shared" si="18"/>
        <v>0</v>
      </c>
      <c r="M84" s="215">
        <f t="shared" si="18"/>
        <v>0</v>
      </c>
    </row>
    <row r="85" spans="1:13" ht="14.25" x14ac:dyDescent="0.2">
      <c r="A85" s="105"/>
      <c r="B85" s="161" t="s">
        <v>150</v>
      </c>
      <c r="C85" s="120"/>
      <c r="D85" s="107" t="s">
        <v>151</v>
      </c>
      <c r="E85" s="217">
        <f>+'Modello LA'!R85</f>
        <v>3213617.6385521716</v>
      </c>
      <c r="F85" s="107"/>
      <c r="G85" s="107"/>
      <c r="H85" s="107"/>
      <c r="I85" s="107"/>
      <c r="J85" s="107"/>
      <c r="K85" s="107"/>
      <c r="L85" s="183"/>
      <c r="M85" s="183"/>
    </row>
    <row r="86" spans="1:13" ht="14.25" x14ac:dyDescent="0.2">
      <c r="A86" s="105"/>
      <c r="B86" s="161" t="s">
        <v>152</v>
      </c>
      <c r="C86" s="120"/>
      <c r="D86" s="107" t="s">
        <v>153</v>
      </c>
      <c r="E86" s="217">
        <f>+'Modello LA'!R86</f>
        <v>3566555.2498567849</v>
      </c>
      <c r="F86" s="107"/>
      <c r="G86" s="107"/>
      <c r="H86" s="107"/>
      <c r="I86" s="107"/>
      <c r="J86" s="107"/>
      <c r="K86" s="107"/>
      <c r="L86" s="183"/>
      <c r="M86" s="183"/>
    </row>
    <row r="87" spans="1:13" ht="27" x14ac:dyDescent="0.2">
      <c r="A87" s="105"/>
      <c r="B87" s="161" t="s">
        <v>154</v>
      </c>
      <c r="C87" s="120"/>
      <c r="D87" s="107" t="s">
        <v>155</v>
      </c>
      <c r="E87" s="217">
        <f>+'Modello LA'!R87</f>
        <v>690817.20693269686</v>
      </c>
      <c r="F87" s="107"/>
      <c r="G87" s="107"/>
      <c r="H87" s="107"/>
      <c r="I87" s="107"/>
      <c r="J87" s="107"/>
      <c r="K87" s="107"/>
      <c r="L87" s="183"/>
      <c r="M87" s="183"/>
    </row>
    <row r="88" spans="1:13" ht="14.25" x14ac:dyDescent="0.2">
      <c r="A88" s="105"/>
      <c r="B88" s="161" t="s">
        <v>156</v>
      </c>
      <c r="C88" s="120"/>
      <c r="D88" s="107" t="s">
        <v>157</v>
      </c>
      <c r="E88" s="217">
        <f>+'Modello LA'!R88</f>
        <v>1968808.2934874748</v>
      </c>
      <c r="F88" s="107"/>
      <c r="G88" s="107"/>
      <c r="H88" s="107"/>
      <c r="I88" s="107"/>
      <c r="J88" s="107"/>
      <c r="K88" s="107"/>
      <c r="L88" s="183"/>
      <c r="M88" s="183"/>
    </row>
    <row r="89" spans="1:13" ht="27.75" thickBot="1" x14ac:dyDescent="0.25">
      <c r="A89" s="105"/>
      <c r="B89" s="161" t="s">
        <v>158</v>
      </c>
      <c r="C89" s="120"/>
      <c r="D89" s="107" t="s">
        <v>159</v>
      </c>
      <c r="E89" s="217">
        <f>+'Modello LA'!R89</f>
        <v>0</v>
      </c>
      <c r="F89" s="107"/>
      <c r="G89" s="107"/>
      <c r="H89" s="107"/>
      <c r="I89" s="107"/>
      <c r="J89" s="107"/>
      <c r="K89" s="107"/>
      <c r="L89" s="183"/>
      <c r="M89" s="183"/>
    </row>
    <row r="90" spans="1:13" ht="14.25" x14ac:dyDescent="0.2">
      <c r="A90" s="102" t="s">
        <v>160</v>
      </c>
      <c r="B90" s="102"/>
      <c r="C90" s="122"/>
      <c r="D90" s="50" t="s">
        <v>213</v>
      </c>
      <c r="E90" s="217">
        <f>+'Modello LA'!R90</f>
        <v>98275839.640945747</v>
      </c>
      <c r="F90" s="215">
        <f>SUM(F91:F96)</f>
        <v>0</v>
      </c>
      <c r="G90" s="215">
        <f t="shared" ref="G90:M90" si="19">SUM(G91:G96)</f>
        <v>0</v>
      </c>
      <c r="H90" s="215">
        <f t="shared" si="19"/>
        <v>0</v>
      </c>
      <c r="I90" s="215">
        <f t="shared" si="19"/>
        <v>0</v>
      </c>
      <c r="J90" s="215">
        <f t="shared" si="19"/>
        <v>0</v>
      </c>
      <c r="K90" s="215">
        <f t="shared" si="19"/>
        <v>0</v>
      </c>
      <c r="L90" s="215">
        <f t="shared" si="19"/>
        <v>0</v>
      </c>
      <c r="M90" s="215">
        <f t="shared" si="19"/>
        <v>0</v>
      </c>
    </row>
    <row r="91" spans="1:13" ht="14.25" x14ac:dyDescent="0.2">
      <c r="A91" s="106"/>
      <c r="B91" s="161" t="s">
        <v>161</v>
      </c>
      <c r="C91" s="120"/>
      <c r="D91" s="107" t="s">
        <v>163</v>
      </c>
      <c r="E91" s="217">
        <f>+'Modello LA'!R91</f>
        <v>24592652.137399379</v>
      </c>
      <c r="F91" s="107"/>
      <c r="G91" s="107"/>
      <c r="H91" s="107"/>
      <c r="I91" s="107"/>
      <c r="J91" s="107"/>
      <c r="K91" s="107"/>
      <c r="L91" s="183"/>
      <c r="M91" s="183"/>
    </row>
    <row r="92" spans="1:13" ht="14.25" x14ac:dyDescent="0.2">
      <c r="A92" s="106"/>
      <c r="B92" s="161" t="s">
        <v>162</v>
      </c>
      <c r="C92" s="120"/>
      <c r="D92" s="107" t="s">
        <v>165</v>
      </c>
      <c r="E92" s="217">
        <f>+'Modello LA'!R92</f>
        <v>4139672.1807200424</v>
      </c>
      <c r="F92" s="107"/>
      <c r="G92" s="107"/>
      <c r="H92" s="107"/>
      <c r="I92" s="107"/>
      <c r="J92" s="107"/>
      <c r="K92" s="107"/>
      <c r="L92" s="183"/>
      <c r="M92" s="183"/>
    </row>
    <row r="93" spans="1:13" ht="27" x14ac:dyDescent="0.2">
      <c r="A93" s="106"/>
      <c r="B93" s="161" t="s">
        <v>164</v>
      </c>
      <c r="C93" s="120"/>
      <c r="D93" s="107" t="s">
        <v>167</v>
      </c>
      <c r="E93" s="217">
        <f>+'Modello LA'!R93</f>
        <v>4149817.4193235189</v>
      </c>
      <c r="F93" s="107"/>
      <c r="G93" s="107"/>
      <c r="H93" s="107"/>
      <c r="I93" s="107"/>
      <c r="J93" s="107"/>
      <c r="K93" s="107"/>
      <c r="L93" s="183"/>
      <c r="M93" s="183"/>
    </row>
    <row r="94" spans="1:13" ht="14.25" x14ac:dyDescent="0.2">
      <c r="A94" s="106"/>
      <c r="B94" s="161" t="s">
        <v>166</v>
      </c>
      <c r="C94" s="120"/>
      <c r="D94" s="107" t="s">
        <v>169</v>
      </c>
      <c r="E94" s="217">
        <f>+'Modello LA'!R94</f>
        <v>62030345.865677699</v>
      </c>
      <c r="F94" s="107"/>
      <c r="G94" s="107"/>
      <c r="H94" s="107"/>
      <c r="I94" s="107"/>
      <c r="J94" s="107"/>
      <c r="K94" s="107"/>
      <c r="L94" s="183"/>
      <c r="M94" s="183"/>
    </row>
    <row r="95" spans="1:13" ht="27" x14ac:dyDescent="0.2">
      <c r="A95" s="106"/>
      <c r="B95" s="161" t="s">
        <v>168</v>
      </c>
      <c r="C95" s="120"/>
      <c r="D95" s="107" t="s">
        <v>171</v>
      </c>
      <c r="E95" s="217">
        <f>+'Modello LA'!R95</f>
        <v>3363352.0378251174</v>
      </c>
      <c r="F95" s="107"/>
      <c r="G95" s="107"/>
      <c r="H95" s="107"/>
      <c r="I95" s="107"/>
      <c r="J95" s="107"/>
      <c r="K95" s="107"/>
      <c r="L95" s="183"/>
      <c r="M95" s="183"/>
    </row>
    <row r="96" spans="1:13" ht="27.75" thickBot="1" x14ac:dyDescent="0.25">
      <c r="A96" s="106"/>
      <c r="B96" s="161" t="s">
        <v>170</v>
      </c>
      <c r="C96" s="120"/>
      <c r="D96" s="107" t="s">
        <v>172</v>
      </c>
      <c r="E96" s="217">
        <f>+'Modello LA'!R96</f>
        <v>0</v>
      </c>
      <c r="F96" s="107"/>
      <c r="G96" s="107"/>
      <c r="H96" s="107"/>
      <c r="I96" s="107"/>
      <c r="J96" s="107"/>
      <c r="K96" s="107"/>
      <c r="L96" s="183"/>
      <c r="M96" s="183"/>
    </row>
    <row r="97" spans="1:13" ht="15" thickBot="1" x14ac:dyDescent="0.25">
      <c r="A97" s="123" t="s">
        <v>173</v>
      </c>
      <c r="B97" s="124"/>
      <c r="C97" s="125"/>
      <c r="D97" s="60" t="s">
        <v>32</v>
      </c>
      <c r="E97" s="217">
        <f>+'Modello LA'!R97</f>
        <v>2368426.6944980468</v>
      </c>
      <c r="F97" s="60"/>
      <c r="G97" s="60"/>
      <c r="H97" s="60"/>
      <c r="I97" s="60"/>
      <c r="J97" s="60"/>
      <c r="K97" s="60"/>
      <c r="L97" s="172"/>
      <c r="M97" s="172"/>
    </row>
    <row r="98" spans="1:13" ht="15" thickBot="1" x14ac:dyDescent="0.25">
      <c r="A98" s="126" t="s">
        <v>174</v>
      </c>
      <c r="B98" s="127"/>
      <c r="C98" s="128"/>
      <c r="D98" s="129" t="s">
        <v>39</v>
      </c>
      <c r="E98" s="217">
        <f>+'Modello LA'!R98</f>
        <v>2945386.2498720721</v>
      </c>
      <c r="F98" s="129"/>
      <c r="G98" s="129"/>
      <c r="H98" s="129"/>
      <c r="I98" s="129"/>
      <c r="J98" s="129"/>
      <c r="K98" s="129"/>
      <c r="L98" s="185"/>
      <c r="M98" s="185"/>
    </row>
    <row r="99" spans="1:13" ht="16.5" thickBot="1" x14ac:dyDescent="0.25">
      <c r="A99" s="70">
        <v>29999</v>
      </c>
      <c r="B99" s="130"/>
      <c r="C99" s="130"/>
      <c r="D99" s="131" t="s">
        <v>35</v>
      </c>
      <c r="E99" s="217">
        <f>+'Modello LA'!R99</f>
        <v>730783950.32282925</v>
      </c>
      <c r="F99" s="215">
        <f>+F29+F46+F47+F48+F49+F55+F61+F75+F84+F90+F97+F98</f>
        <v>0</v>
      </c>
      <c r="G99" s="215">
        <f t="shared" ref="G99:M99" si="20">+G29+G46+G47+G48+G49+G55+G61+G75+G84+G90+G97+G98</f>
        <v>0</v>
      </c>
      <c r="H99" s="215">
        <f t="shared" si="20"/>
        <v>0</v>
      </c>
      <c r="I99" s="215">
        <f t="shared" si="20"/>
        <v>0</v>
      </c>
      <c r="J99" s="215">
        <f t="shared" si="20"/>
        <v>0</v>
      </c>
      <c r="K99" s="215">
        <f t="shared" si="20"/>
        <v>0</v>
      </c>
      <c r="L99" s="215">
        <f t="shared" si="20"/>
        <v>0</v>
      </c>
      <c r="M99" s="215">
        <f t="shared" si="20"/>
        <v>0</v>
      </c>
    </row>
    <row r="100" spans="1:13" ht="17.25" thickBot="1" x14ac:dyDescent="0.3">
      <c r="A100" s="274" t="s">
        <v>36</v>
      </c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30"/>
    </row>
    <row r="101" spans="1:13" ht="15" thickBot="1" x14ac:dyDescent="0.25">
      <c r="A101" s="102" t="s">
        <v>175</v>
      </c>
      <c r="B101" s="103"/>
      <c r="C101" s="132"/>
      <c r="D101" s="133" t="s">
        <v>17</v>
      </c>
      <c r="E101" s="217">
        <f>+'Modello LA'!R101</f>
        <v>41346481.143000476</v>
      </c>
      <c r="F101" s="215">
        <f>+F102+F105</f>
        <v>0</v>
      </c>
      <c r="G101" s="215">
        <f t="shared" ref="G101:M101" si="21">+G102+G105</f>
        <v>0</v>
      </c>
      <c r="H101" s="215">
        <f t="shared" si="21"/>
        <v>0</v>
      </c>
      <c r="I101" s="215">
        <f t="shared" si="21"/>
        <v>0</v>
      </c>
      <c r="J101" s="215">
        <f t="shared" si="21"/>
        <v>0</v>
      </c>
      <c r="K101" s="215">
        <f t="shared" si="21"/>
        <v>0</v>
      </c>
      <c r="L101" s="215">
        <f t="shared" si="21"/>
        <v>0</v>
      </c>
      <c r="M101" s="215">
        <f t="shared" si="21"/>
        <v>0</v>
      </c>
    </row>
    <row r="102" spans="1:13" ht="14.25" x14ac:dyDescent="0.2">
      <c r="A102" s="114"/>
      <c r="B102" s="159" t="s">
        <v>176</v>
      </c>
      <c r="C102" s="134"/>
      <c r="D102" s="135" t="s">
        <v>177</v>
      </c>
      <c r="E102" s="217">
        <f>+'Modello LA'!R102</f>
        <v>36011259.60393054</v>
      </c>
      <c r="F102" s="215">
        <f>+F103+F104</f>
        <v>0</v>
      </c>
      <c r="G102" s="215">
        <f t="shared" ref="G102:M102" si="22">+G103+G104</f>
        <v>0</v>
      </c>
      <c r="H102" s="215">
        <f t="shared" si="22"/>
        <v>0</v>
      </c>
      <c r="I102" s="215">
        <f t="shared" si="22"/>
        <v>0</v>
      </c>
      <c r="J102" s="215">
        <f t="shared" si="22"/>
        <v>0</v>
      </c>
      <c r="K102" s="215">
        <f t="shared" si="22"/>
        <v>0</v>
      </c>
      <c r="L102" s="215">
        <f t="shared" si="22"/>
        <v>0</v>
      </c>
      <c r="M102" s="215">
        <f t="shared" si="22"/>
        <v>0</v>
      </c>
    </row>
    <row r="103" spans="1:13" ht="14.25" x14ac:dyDescent="0.2">
      <c r="A103" s="114"/>
      <c r="B103" s="159"/>
      <c r="C103" s="134" t="s">
        <v>235</v>
      </c>
      <c r="D103" s="135" t="s">
        <v>237</v>
      </c>
      <c r="E103" s="217">
        <f>+'Modello LA'!R103</f>
        <v>31953730.418062158</v>
      </c>
      <c r="F103" s="135"/>
      <c r="G103" s="135"/>
      <c r="H103" s="135"/>
      <c r="I103" s="135"/>
      <c r="J103" s="135"/>
      <c r="K103" s="135"/>
      <c r="L103" s="135"/>
      <c r="M103" s="135"/>
    </row>
    <row r="104" spans="1:13" ht="14.25" x14ac:dyDescent="0.2">
      <c r="A104" s="114"/>
      <c r="B104" s="159"/>
      <c r="C104" s="134" t="s">
        <v>236</v>
      </c>
      <c r="D104" s="135" t="s">
        <v>238</v>
      </c>
      <c r="E104" s="217">
        <f>+'Modello LA'!R104</f>
        <v>4057529.1858683834</v>
      </c>
      <c r="F104" s="135"/>
      <c r="G104" s="135"/>
      <c r="H104" s="135"/>
      <c r="I104" s="135"/>
      <c r="J104" s="135"/>
      <c r="K104" s="135"/>
      <c r="L104" s="135"/>
      <c r="M104" s="135"/>
    </row>
    <row r="105" spans="1:13" ht="27.75" thickBot="1" x14ac:dyDescent="0.25">
      <c r="A105" s="114"/>
      <c r="B105" s="159" t="s">
        <v>178</v>
      </c>
      <c r="C105" s="134"/>
      <c r="D105" s="135" t="s">
        <v>239</v>
      </c>
      <c r="E105" s="217">
        <f>+'Modello LA'!R105</f>
        <v>5335221.5390699441</v>
      </c>
      <c r="F105" s="135"/>
      <c r="G105" s="135"/>
      <c r="H105" s="135"/>
      <c r="I105" s="135"/>
      <c r="J105" s="135"/>
      <c r="K105" s="135"/>
      <c r="L105" s="135"/>
      <c r="M105" s="135"/>
    </row>
    <row r="106" spans="1:13" ht="14.25" x14ac:dyDescent="0.2">
      <c r="A106" s="102" t="s">
        <v>179</v>
      </c>
      <c r="B106" s="103"/>
      <c r="C106" s="132"/>
      <c r="D106" s="133" t="s">
        <v>18</v>
      </c>
      <c r="E106" s="217">
        <f>+'Modello LA'!R106</f>
        <v>404335341.70140845</v>
      </c>
      <c r="F106" s="215">
        <f>+F107+F108+F109+F110+F111</f>
        <v>0</v>
      </c>
      <c r="G106" s="215">
        <f t="shared" ref="G106:M106" si="23">+G107+G108+G109+G110+G111</f>
        <v>0</v>
      </c>
      <c r="H106" s="215">
        <f t="shared" si="23"/>
        <v>0</v>
      </c>
      <c r="I106" s="215">
        <f t="shared" si="23"/>
        <v>0</v>
      </c>
      <c r="J106" s="215">
        <f t="shared" si="23"/>
        <v>0</v>
      </c>
      <c r="K106" s="215">
        <f t="shared" si="23"/>
        <v>0</v>
      </c>
      <c r="L106" s="215">
        <f t="shared" si="23"/>
        <v>0</v>
      </c>
      <c r="M106" s="215">
        <f t="shared" si="23"/>
        <v>0</v>
      </c>
    </row>
    <row r="107" spans="1:13" ht="14.25" x14ac:dyDescent="0.2">
      <c r="A107" s="114"/>
      <c r="B107" s="159" t="s">
        <v>180</v>
      </c>
      <c r="C107" s="134"/>
      <c r="D107" s="135" t="s">
        <v>200</v>
      </c>
      <c r="E107" s="217">
        <f>+'Modello LA'!R107</f>
        <v>1489886.3579956526</v>
      </c>
      <c r="F107" s="135"/>
      <c r="G107" s="135"/>
      <c r="H107" s="135"/>
      <c r="I107" s="135"/>
      <c r="J107" s="135"/>
      <c r="K107" s="135"/>
      <c r="L107" s="135"/>
      <c r="M107" s="135"/>
    </row>
    <row r="108" spans="1:13" ht="14.25" x14ac:dyDescent="0.2">
      <c r="A108" s="114"/>
      <c r="B108" s="159" t="s">
        <v>181</v>
      </c>
      <c r="C108" s="134"/>
      <c r="D108" s="135" t="s">
        <v>201</v>
      </c>
      <c r="E108" s="217">
        <f>+'Modello LA'!R108</f>
        <v>1014485.639632159</v>
      </c>
      <c r="F108" s="135"/>
      <c r="G108" s="135"/>
      <c r="H108" s="135"/>
      <c r="I108" s="135"/>
      <c r="J108" s="135"/>
      <c r="K108" s="135"/>
      <c r="L108" s="135"/>
      <c r="M108" s="135"/>
    </row>
    <row r="109" spans="1:13" ht="14.25" x14ac:dyDescent="0.2">
      <c r="A109" s="114"/>
      <c r="B109" s="159" t="s">
        <v>183</v>
      </c>
      <c r="C109" s="134"/>
      <c r="D109" s="135" t="s">
        <v>182</v>
      </c>
      <c r="E109" s="217">
        <f>+'Modello LA'!R109</f>
        <v>401830969.70378065</v>
      </c>
      <c r="F109" s="135"/>
      <c r="G109" s="135"/>
      <c r="H109" s="135"/>
      <c r="I109" s="135"/>
      <c r="J109" s="135"/>
      <c r="K109" s="135"/>
      <c r="L109" s="135"/>
      <c r="M109" s="135"/>
    </row>
    <row r="110" spans="1:13" ht="14.25" x14ac:dyDescent="0.2">
      <c r="A110" s="114"/>
      <c r="B110" s="159" t="s">
        <v>185</v>
      </c>
      <c r="C110" s="134"/>
      <c r="D110" s="135" t="s">
        <v>184</v>
      </c>
      <c r="E110" s="217">
        <f>+'Modello LA'!R110</f>
        <v>0</v>
      </c>
      <c r="F110" s="135"/>
      <c r="G110" s="135"/>
      <c r="H110" s="135"/>
      <c r="I110" s="135"/>
      <c r="J110" s="135"/>
      <c r="K110" s="135"/>
      <c r="L110" s="135"/>
      <c r="M110" s="135"/>
    </row>
    <row r="111" spans="1:13" ht="15" thickBot="1" x14ac:dyDescent="0.25">
      <c r="A111" s="136"/>
      <c r="B111" s="162" t="s">
        <v>199</v>
      </c>
      <c r="C111" s="137"/>
      <c r="D111" s="163" t="s">
        <v>217</v>
      </c>
      <c r="E111" s="217">
        <f>+'Modello LA'!R111</f>
        <v>0</v>
      </c>
      <c r="F111" s="163"/>
      <c r="G111" s="163"/>
      <c r="H111" s="163"/>
      <c r="I111" s="163"/>
      <c r="J111" s="163"/>
      <c r="K111" s="163"/>
      <c r="L111" s="163"/>
      <c r="M111" s="163"/>
    </row>
    <row r="112" spans="1:13" ht="15" thickBot="1" x14ac:dyDescent="0.25">
      <c r="A112" s="138" t="s">
        <v>186</v>
      </c>
      <c r="B112" s="139"/>
      <c r="C112" s="140"/>
      <c r="D112" s="141" t="s">
        <v>19</v>
      </c>
      <c r="E112" s="217">
        <f>+'Modello LA'!R112</f>
        <v>2851845.4209276442</v>
      </c>
      <c r="F112" s="141"/>
      <c r="G112" s="141"/>
      <c r="H112" s="141"/>
      <c r="I112" s="141"/>
      <c r="J112" s="141"/>
      <c r="K112" s="141"/>
      <c r="L112" s="141"/>
      <c r="M112" s="141"/>
    </row>
    <row r="113" spans="1:13" ht="15" thickBot="1" x14ac:dyDescent="0.25">
      <c r="A113" s="123" t="s">
        <v>187</v>
      </c>
      <c r="B113" s="142"/>
      <c r="C113" s="143"/>
      <c r="D113" s="144" t="s">
        <v>20</v>
      </c>
      <c r="E113" s="217">
        <f>+'Modello LA'!R113</f>
        <v>593898.41572576459</v>
      </c>
      <c r="F113" s="144"/>
      <c r="G113" s="144"/>
      <c r="H113" s="144"/>
      <c r="I113" s="144"/>
      <c r="J113" s="144"/>
      <c r="K113" s="144"/>
      <c r="L113" s="144"/>
      <c r="M113" s="144"/>
    </row>
    <row r="114" spans="1:13" ht="15" thickBot="1" x14ac:dyDescent="0.25">
      <c r="A114" s="138" t="s">
        <v>188</v>
      </c>
      <c r="B114" s="139"/>
      <c r="C114" s="140"/>
      <c r="D114" s="141" t="s">
        <v>40</v>
      </c>
      <c r="E114" s="217">
        <f>+'Modello LA'!R114</f>
        <v>0</v>
      </c>
      <c r="F114" s="141"/>
      <c r="G114" s="141"/>
      <c r="H114" s="141"/>
      <c r="I114" s="141"/>
      <c r="J114" s="141"/>
      <c r="K114" s="141"/>
      <c r="L114" s="141"/>
      <c r="M114" s="141"/>
    </row>
    <row r="115" spans="1:13" ht="15" thickBot="1" x14ac:dyDescent="0.25">
      <c r="A115" s="123" t="s">
        <v>189</v>
      </c>
      <c r="B115" s="142"/>
      <c r="C115" s="143"/>
      <c r="D115" s="144" t="s">
        <v>240</v>
      </c>
      <c r="E115" s="217">
        <f>+'Modello LA'!R115</f>
        <v>4490494.4546058513</v>
      </c>
      <c r="F115" s="144"/>
      <c r="G115" s="144"/>
      <c r="H115" s="144"/>
      <c r="I115" s="144"/>
      <c r="J115" s="144"/>
      <c r="K115" s="144"/>
      <c r="L115" s="144"/>
      <c r="M115" s="144"/>
    </row>
    <row r="116" spans="1:13" ht="15" thickBot="1" x14ac:dyDescent="0.25">
      <c r="A116" s="138" t="s">
        <v>190</v>
      </c>
      <c r="B116" s="142"/>
      <c r="C116" s="143"/>
      <c r="D116" s="144" t="s">
        <v>214</v>
      </c>
      <c r="E116" s="217">
        <f>+'Modello LA'!R116</f>
        <v>0</v>
      </c>
      <c r="F116" s="144"/>
      <c r="G116" s="144"/>
      <c r="H116" s="144"/>
      <c r="I116" s="144"/>
      <c r="J116" s="144"/>
      <c r="K116" s="144"/>
      <c r="L116" s="144"/>
      <c r="M116" s="144"/>
    </row>
    <row r="117" spans="1:13" ht="15" thickBot="1" x14ac:dyDescent="0.25">
      <c r="A117" s="123" t="s">
        <v>241</v>
      </c>
      <c r="B117" s="139"/>
      <c r="C117" s="140"/>
      <c r="D117" s="145" t="s">
        <v>191</v>
      </c>
      <c r="E117" s="217">
        <f>+'Modello LA'!R117</f>
        <v>0</v>
      </c>
      <c r="F117" s="145"/>
      <c r="G117" s="145"/>
      <c r="H117" s="145"/>
      <c r="I117" s="145"/>
      <c r="J117" s="145"/>
      <c r="K117" s="145"/>
      <c r="L117" s="145"/>
      <c r="M117" s="145"/>
    </row>
    <row r="118" spans="1:13" ht="16.5" thickBot="1" x14ac:dyDescent="0.25">
      <c r="A118" s="146">
        <v>39999</v>
      </c>
      <c r="B118" s="143"/>
      <c r="C118" s="124"/>
      <c r="D118" s="147" t="s">
        <v>37</v>
      </c>
      <c r="E118" s="217">
        <f>+'Modello LA'!R118</f>
        <v>453618061.13566834</v>
      </c>
      <c r="F118" s="215">
        <f>+F101+F106+F112+F113+F114+F115+F116+F117</f>
        <v>0</v>
      </c>
      <c r="G118" s="215">
        <f t="shared" ref="G118:M118" si="24">+G101+G106+G112+G113+G114+G115+G116+G117</f>
        <v>0</v>
      </c>
      <c r="H118" s="215">
        <f t="shared" si="24"/>
        <v>0</v>
      </c>
      <c r="I118" s="215">
        <f t="shared" si="24"/>
        <v>0</v>
      </c>
      <c r="J118" s="215">
        <f t="shared" si="24"/>
        <v>0</v>
      </c>
      <c r="K118" s="215">
        <f t="shared" si="24"/>
        <v>0</v>
      </c>
      <c r="L118" s="215">
        <f t="shared" si="24"/>
        <v>0</v>
      </c>
      <c r="M118" s="215">
        <f t="shared" si="24"/>
        <v>0</v>
      </c>
    </row>
    <row r="119" spans="1:13" s="3" customFormat="1" ht="16.5" thickBot="1" x14ac:dyDescent="0.25">
      <c r="A119" s="187" t="s">
        <v>251</v>
      </c>
      <c r="B119" s="130"/>
      <c r="C119" s="124"/>
      <c r="D119" s="147" t="s">
        <v>250</v>
      </c>
      <c r="E119" s="217">
        <f>+'Modello LA'!R119</f>
        <v>0</v>
      </c>
      <c r="F119" s="33"/>
      <c r="G119" s="33"/>
      <c r="H119" s="33"/>
      <c r="I119" s="32"/>
      <c r="J119" s="33"/>
      <c r="K119" s="33"/>
      <c r="L119" s="33"/>
      <c r="M119" s="32"/>
    </row>
    <row r="120" spans="1:13" ht="16.5" thickBot="1" x14ac:dyDescent="0.25">
      <c r="A120" s="68">
        <v>49999</v>
      </c>
      <c r="B120" s="68"/>
      <c r="C120" s="148"/>
      <c r="D120" s="149" t="s">
        <v>38</v>
      </c>
      <c r="E120" s="217">
        <f>+'Modello LA'!R120</f>
        <v>1232945128.4929919</v>
      </c>
      <c r="F120" s="215">
        <f>+F27+F99+F118+F119</f>
        <v>0</v>
      </c>
      <c r="G120" s="215">
        <f t="shared" ref="G120:M120" si="25">+G27+G99+G118+G119</f>
        <v>0</v>
      </c>
      <c r="H120" s="215">
        <f t="shared" si="25"/>
        <v>0</v>
      </c>
      <c r="I120" s="215">
        <f t="shared" si="25"/>
        <v>0</v>
      </c>
      <c r="J120" s="215">
        <f t="shared" si="25"/>
        <v>0</v>
      </c>
      <c r="K120" s="215">
        <f t="shared" si="25"/>
        <v>0</v>
      </c>
      <c r="L120" s="215">
        <f t="shared" si="25"/>
        <v>0</v>
      </c>
      <c r="M120" s="215">
        <f t="shared" si="25"/>
        <v>0</v>
      </c>
    </row>
  </sheetData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M7:M8"/>
    <mergeCell ref="D1:L1"/>
    <mergeCell ref="A9:L9"/>
    <mergeCell ref="K7:K8"/>
    <mergeCell ref="E7:E8"/>
    <mergeCell ref="A2:E2"/>
    <mergeCell ref="G7:G8"/>
  </mergeCell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BreakPreview" zoomScale="60" zoomScaleNormal="75" workbookViewId="0">
      <selection activeCell="D84" sqref="D84"/>
    </sheetView>
  </sheetViews>
  <sheetFormatPr defaultColWidth="8.85546875" defaultRowHeight="12.75" x14ac:dyDescent="0.2"/>
  <cols>
    <col min="1" max="1" width="8.28515625" style="209" bestFit="1" customWidth="1"/>
    <col min="2" max="2" width="56.42578125" style="209" bestFit="1" customWidth="1"/>
    <col min="3" max="3" width="13.42578125" style="209" customWidth="1"/>
    <col min="4" max="4" width="9.140625" style="209"/>
    <col min="5" max="5" width="41.7109375" style="209" customWidth="1"/>
    <col min="6" max="6" width="13.28515625" style="209" customWidth="1"/>
    <col min="7" max="7" width="9.140625" style="209"/>
    <col min="8" max="8" width="39.28515625" style="209" customWidth="1"/>
    <col min="9" max="9" width="8.140625" style="209" customWidth="1"/>
    <col min="10" max="256" width="9.140625" style="209"/>
    <col min="257" max="257" width="4.42578125" style="209" customWidth="1"/>
    <col min="258" max="258" width="82" style="209" customWidth="1"/>
    <col min="259" max="259" width="19.140625" style="209" customWidth="1"/>
    <col min="260" max="512" width="9.140625" style="209"/>
    <col min="513" max="513" width="4.42578125" style="209" customWidth="1"/>
    <col min="514" max="514" width="82" style="209" customWidth="1"/>
    <col min="515" max="515" width="19.140625" style="209" customWidth="1"/>
    <col min="516" max="768" width="9.140625" style="209"/>
    <col min="769" max="769" width="4.42578125" style="209" customWidth="1"/>
    <col min="770" max="770" width="82" style="209" customWidth="1"/>
    <col min="771" max="771" width="19.140625" style="209" customWidth="1"/>
    <col min="772" max="1024" width="9.140625" style="209"/>
    <col min="1025" max="1025" width="4.42578125" style="209" customWidth="1"/>
    <col min="1026" max="1026" width="82" style="209" customWidth="1"/>
    <col min="1027" max="1027" width="19.140625" style="209" customWidth="1"/>
    <col min="1028" max="1280" width="9.140625" style="209"/>
    <col min="1281" max="1281" width="4.42578125" style="209" customWidth="1"/>
    <col min="1282" max="1282" width="82" style="209" customWidth="1"/>
    <col min="1283" max="1283" width="19.140625" style="209" customWidth="1"/>
    <col min="1284" max="1536" width="9.140625" style="209"/>
    <col min="1537" max="1537" width="4.42578125" style="209" customWidth="1"/>
    <col min="1538" max="1538" width="82" style="209" customWidth="1"/>
    <col min="1539" max="1539" width="19.140625" style="209" customWidth="1"/>
    <col min="1540" max="1792" width="9.140625" style="209"/>
    <col min="1793" max="1793" width="4.42578125" style="209" customWidth="1"/>
    <col min="1794" max="1794" width="82" style="209" customWidth="1"/>
    <col min="1795" max="1795" width="19.140625" style="209" customWidth="1"/>
    <col min="1796" max="2048" width="9.140625" style="209"/>
    <col min="2049" max="2049" width="4.42578125" style="209" customWidth="1"/>
    <col min="2050" max="2050" width="82" style="209" customWidth="1"/>
    <col min="2051" max="2051" width="19.140625" style="209" customWidth="1"/>
    <col min="2052" max="2304" width="9.140625" style="209"/>
    <col min="2305" max="2305" width="4.42578125" style="209" customWidth="1"/>
    <col min="2306" max="2306" width="82" style="209" customWidth="1"/>
    <col min="2307" max="2307" width="19.140625" style="209" customWidth="1"/>
    <col min="2308" max="2560" width="9.140625" style="209"/>
    <col min="2561" max="2561" width="4.42578125" style="209" customWidth="1"/>
    <col min="2562" max="2562" width="82" style="209" customWidth="1"/>
    <col min="2563" max="2563" width="19.140625" style="209" customWidth="1"/>
    <col min="2564" max="2816" width="9.140625" style="209"/>
    <col min="2817" max="2817" width="4.42578125" style="209" customWidth="1"/>
    <col min="2818" max="2818" width="82" style="209" customWidth="1"/>
    <col min="2819" max="2819" width="19.140625" style="209" customWidth="1"/>
    <col min="2820" max="3072" width="9.140625" style="209"/>
    <col min="3073" max="3073" width="4.42578125" style="209" customWidth="1"/>
    <col min="3074" max="3074" width="82" style="209" customWidth="1"/>
    <col min="3075" max="3075" width="19.140625" style="209" customWidth="1"/>
    <col min="3076" max="3328" width="9.140625" style="209"/>
    <col min="3329" max="3329" width="4.42578125" style="209" customWidth="1"/>
    <col min="3330" max="3330" width="82" style="209" customWidth="1"/>
    <col min="3331" max="3331" width="19.140625" style="209" customWidth="1"/>
    <col min="3332" max="3584" width="9.140625" style="209"/>
    <col min="3585" max="3585" width="4.42578125" style="209" customWidth="1"/>
    <col min="3586" max="3586" width="82" style="209" customWidth="1"/>
    <col min="3587" max="3587" width="19.140625" style="209" customWidth="1"/>
    <col min="3588" max="3840" width="9.140625" style="209"/>
    <col min="3841" max="3841" width="4.42578125" style="209" customWidth="1"/>
    <col min="3842" max="3842" width="82" style="209" customWidth="1"/>
    <col min="3843" max="3843" width="19.140625" style="209" customWidth="1"/>
    <col min="3844" max="4096" width="9.140625" style="209"/>
    <col min="4097" max="4097" width="4.42578125" style="209" customWidth="1"/>
    <col min="4098" max="4098" width="82" style="209" customWidth="1"/>
    <col min="4099" max="4099" width="19.140625" style="209" customWidth="1"/>
    <col min="4100" max="4352" width="9.140625" style="209"/>
    <col min="4353" max="4353" width="4.42578125" style="209" customWidth="1"/>
    <col min="4354" max="4354" width="82" style="209" customWidth="1"/>
    <col min="4355" max="4355" width="19.140625" style="209" customWidth="1"/>
    <col min="4356" max="4608" width="9.140625" style="209"/>
    <col min="4609" max="4609" width="4.42578125" style="209" customWidth="1"/>
    <col min="4610" max="4610" width="82" style="209" customWidth="1"/>
    <col min="4611" max="4611" width="19.140625" style="209" customWidth="1"/>
    <col min="4612" max="4864" width="9.140625" style="209"/>
    <col min="4865" max="4865" width="4.42578125" style="209" customWidth="1"/>
    <col min="4866" max="4866" width="82" style="209" customWidth="1"/>
    <col min="4867" max="4867" width="19.140625" style="209" customWidth="1"/>
    <col min="4868" max="5120" width="9.140625" style="209"/>
    <col min="5121" max="5121" width="4.42578125" style="209" customWidth="1"/>
    <col min="5122" max="5122" width="82" style="209" customWidth="1"/>
    <col min="5123" max="5123" width="19.140625" style="209" customWidth="1"/>
    <col min="5124" max="5376" width="9.140625" style="209"/>
    <col min="5377" max="5377" width="4.42578125" style="209" customWidth="1"/>
    <col min="5378" max="5378" width="82" style="209" customWidth="1"/>
    <col min="5379" max="5379" width="19.140625" style="209" customWidth="1"/>
    <col min="5380" max="5632" width="9.140625" style="209"/>
    <col min="5633" max="5633" width="4.42578125" style="209" customWidth="1"/>
    <col min="5634" max="5634" width="82" style="209" customWidth="1"/>
    <col min="5635" max="5635" width="19.140625" style="209" customWidth="1"/>
    <col min="5636" max="5888" width="9.140625" style="209"/>
    <col min="5889" max="5889" width="4.42578125" style="209" customWidth="1"/>
    <col min="5890" max="5890" width="82" style="209" customWidth="1"/>
    <col min="5891" max="5891" width="19.140625" style="209" customWidth="1"/>
    <col min="5892" max="6144" width="9.140625" style="209"/>
    <col min="6145" max="6145" width="4.42578125" style="209" customWidth="1"/>
    <col min="6146" max="6146" width="82" style="209" customWidth="1"/>
    <col min="6147" max="6147" width="19.140625" style="209" customWidth="1"/>
    <col min="6148" max="6400" width="9.140625" style="209"/>
    <col min="6401" max="6401" width="4.42578125" style="209" customWidth="1"/>
    <col min="6402" max="6402" width="82" style="209" customWidth="1"/>
    <col min="6403" max="6403" width="19.140625" style="209" customWidth="1"/>
    <col min="6404" max="6656" width="9.140625" style="209"/>
    <col min="6657" max="6657" width="4.42578125" style="209" customWidth="1"/>
    <col min="6658" max="6658" width="82" style="209" customWidth="1"/>
    <col min="6659" max="6659" width="19.140625" style="209" customWidth="1"/>
    <col min="6660" max="6912" width="9.140625" style="209"/>
    <col min="6913" max="6913" width="4.42578125" style="209" customWidth="1"/>
    <col min="6914" max="6914" width="82" style="209" customWidth="1"/>
    <col min="6915" max="6915" width="19.140625" style="209" customWidth="1"/>
    <col min="6916" max="7168" width="9.140625" style="209"/>
    <col min="7169" max="7169" width="4.42578125" style="209" customWidth="1"/>
    <col min="7170" max="7170" width="82" style="209" customWidth="1"/>
    <col min="7171" max="7171" width="19.140625" style="209" customWidth="1"/>
    <col min="7172" max="7424" width="9.140625" style="209"/>
    <col min="7425" max="7425" width="4.42578125" style="209" customWidth="1"/>
    <col min="7426" max="7426" width="82" style="209" customWidth="1"/>
    <col min="7427" max="7427" width="19.140625" style="209" customWidth="1"/>
    <col min="7428" max="7680" width="9.140625" style="209"/>
    <col min="7681" max="7681" width="4.42578125" style="209" customWidth="1"/>
    <col min="7682" max="7682" width="82" style="209" customWidth="1"/>
    <col min="7683" max="7683" width="19.140625" style="209" customWidth="1"/>
    <col min="7684" max="7936" width="9.140625" style="209"/>
    <col min="7937" max="7937" width="4.42578125" style="209" customWidth="1"/>
    <col min="7938" max="7938" width="82" style="209" customWidth="1"/>
    <col min="7939" max="7939" width="19.140625" style="209" customWidth="1"/>
    <col min="7940" max="8192" width="9.140625" style="209"/>
    <col min="8193" max="8193" width="4.42578125" style="209" customWidth="1"/>
    <col min="8194" max="8194" width="82" style="209" customWidth="1"/>
    <col min="8195" max="8195" width="19.140625" style="209" customWidth="1"/>
    <col min="8196" max="8448" width="9.140625" style="209"/>
    <col min="8449" max="8449" width="4.42578125" style="209" customWidth="1"/>
    <col min="8450" max="8450" width="82" style="209" customWidth="1"/>
    <col min="8451" max="8451" width="19.140625" style="209" customWidth="1"/>
    <col min="8452" max="8704" width="9.140625" style="209"/>
    <col min="8705" max="8705" width="4.42578125" style="209" customWidth="1"/>
    <col min="8706" max="8706" width="82" style="209" customWidth="1"/>
    <col min="8707" max="8707" width="19.140625" style="209" customWidth="1"/>
    <col min="8708" max="8960" width="9.140625" style="209"/>
    <col min="8961" max="8961" width="4.42578125" style="209" customWidth="1"/>
    <col min="8962" max="8962" width="82" style="209" customWidth="1"/>
    <col min="8963" max="8963" width="19.140625" style="209" customWidth="1"/>
    <col min="8964" max="9216" width="9.140625" style="209"/>
    <col min="9217" max="9217" width="4.42578125" style="209" customWidth="1"/>
    <col min="9218" max="9218" width="82" style="209" customWidth="1"/>
    <col min="9219" max="9219" width="19.140625" style="209" customWidth="1"/>
    <col min="9220" max="9472" width="9.140625" style="209"/>
    <col min="9473" max="9473" width="4.42578125" style="209" customWidth="1"/>
    <col min="9474" max="9474" width="82" style="209" customWidth="1"/>
    <col min="9475" max="9475" width="19.140625" style="209" customWidth="1"/>
    <col min="9476" max="9728" width="9.140625" style="209"/>
    <col min="9729" max="9729" width="4.42578125" style="209" customWidth="1"/>
    <col min="9730" max="9730" width="82" style="209" customWidth="1"/>
    <col min="9731" max="9731" width="19.140625" style="209" customWidth="1"/>
    <col min="9732" max="9984" width="9.140625" style="209"/>
    <col min="9985" max="9985" width="4.42578125" style="209" customWidth="1"/>
    <col min="9986" max="9986" width="82" style="209" customWidth="1"/>
    <col min="9987" max="9987" width="19.140625" style="209" customWidth="1"/>
    <col min="9988" max="10240" width="9.140625" style="209"/>
    <col min="10241" max="10241" width="4.42578125" style="209" customWidth="1"/>
    <col min="10242" max="10242" width="82" style="209" customWidth="1"/>
    <col min="10243" max="10243" width="19.140625" style="209" customWidth="1"/>
    <col min="10244" max="10496" width="9.140625" style="209"/>
    <col min="10497" max="10497" width="4.42578125" style="209" customWidth="1"/>
    <col min="10498" max="10498" width="82" style="209" customWidth="1"/>
    <col min="10499" max="10499" width="19.140625" style="209" customWidth="1"/>
    <col min="10500" max="10752" width="9.140625" style="209"/>
    <col min="10753" max="10753" width="4.42578125" style="209" customWidth="1"/>
    <col min="10754" max="10754" width="82" style="209" customWidth="1"/>
    <col min="10755" max="10755" width="19.140625" style="209" customWidth="1"/>
    <col min="10756" max="11008" width="9.140625" style="209"/>
    <col min="11009" max="11009" width="4.42578125" style="209" customWidth="1"/>
    <col min="11010" max="11010" width="82" style="209" customWidth="1"/>
    <col min="11011" max="11011" width="19.140625" style="209" customWidth="1"/>
    <col min="11012" max="11264" width="9.140625" style="209"/>
    <col min="11265" max="11265" width="4.42578125" style="209" customWidth="1"/>
    <col min="11266" max="11266" width="82" style="209" customWidth="1"/>
    <col min="11267" max="11267" width="19.140625" style="209" customWidth="1"/>
    <col min="11268" max="11520" width="9.140625" style="209"/>
    <col min="11521" max="11521" width="4.42578125" style="209" customWidth="1"/>
    <col min="11522" max="11522" width="82" style="209" customWidth="1"/>
    <col min="11523" max="11523" width="19.140625" style="209" customWidth="1"/>
    <col min="11524" max="11776" width="9.140625" style="209"/>
    <col min="11777" max="11777" width="4.42578125" style="209" customWidth="1"/>
    <col min="11778" max="11778" width="82" style="209" customWidth="1"/>
    <col min="11779" max="11779" width="19.140625" style="209" customWidth="1"/>
    <col min="11780" max="12032" width="9.140625" style="209"/>
    <col min="12033" max="12033" width="4.42578125" style="209" customWidth="1"/>
    <col min="12034" max="12034" width="82" style="209" customWidth="1"/>
    <col min="12035" max="12035" width="19.140625" style="209" customWidth="1"/>
    <col min="12036" max="12288" width="9.140625" style="209"/>
    <col min="12289" max="12289" width="4.42578125" style="209" customWidth="1"/>
    <col min="12290" max="12290" width="82" style="209" customWidth="1"/>
    <col min="12291" max="12291" width="19.140625" style="209" customWidth="1"/>
    <col min="12292" max="12544" width="9.140625" style="209"/>
    <col min="12545" max="12545" width="4.42578125" style="209" customWidth="1"/>
    <col min="12546" max="12546" width="82" style="209" customWidth="1"/>
    <col min="12547" max="12547" width="19.140625" style="209" customWidth="1"/>
    <col min="12548" max="12800" width="9.140625" style="209"/>
    <col min="12801" max="12801" width="4.42578125" style="209" customWidth="1"/>
    <col min="12802" max="12802" width="82" style="209" customWidth="1"/>
    <col min="12803" max="12803" width="19.140625" style="209" customWidth="1"/>
    <col min="12804" max="13056" width="9.140625" style="209"/>
    <col min="13057" max="13057" width="4.42578125" style="209" customWidth="1"/>
    <col min="13058" max="13058" width="82" style="209" customWidth="1"/>
    <col min="13059" max="13059" width="19.140625" style="209" customWidth="1"/>
    <col min="13060" max="13312" width="9.140625" style="209"/>
    <col min="13313" max="13313" width="4.42578125" style="209" customWidth="1"/>
    <col min="13314" max="13314" width="82" style="209" customWidth="1"/>
    <col min="13315" max="13315" width="19.140625" style="209" customWidth="1"/>
    <col min="13316" max="13568" width="9.140625" style="209"/>
    <col min="13569" max="13569" width="4.42578125" style="209" customWidth="1"/>
    <col min="13570" max="13570" width="82" style="209" customWidth="1"/>
    <col min="13571" max="13571" width="19.140625" style="209" customWidth="1"/>
    <col min="13572" max="13824" width="9.140625" style="209"/>
    <col min="13825" max="13825" width="4.42578125" style="209" customWidth="1"/>
    <col min="13826" max="13826" width="82" style="209" customWidth="1"/>
    <col min="13827" max="13827" width="19.140625" style="209" customWidth="1"/>
    <col min="13828" max="14080" width="9.140625" style="209"/>
    <col min="14081" max="14081" width="4.42578125" style="209" customWidth="1"/>
    <col min="14082" max="14082" width="82" style="209" customWidth="1"/>
    <col min="14083" max="14083" width="19.140625" style="209" customWidth="1"/>
    <col min="14084" max="14336" width="9.140625" style="209"/>
    <col min="14337" max="14337" width="4.42578125" style="209" customWidth="1"/>
    <col min="14338" max="14338" width="82" style="209" customWidth="1"/>
    <col min="14339" max="14339" width="19.140625" style="209" customWidth="1"/>
    <col min="14340" max="14592" width="9.140625" style="209"/>
    <col min="14593" max="14593" width="4.42578125" style="209" customWidth="1"/>
    <col min="14594" max="14594" width="82" style="209" customWidth="1"/>
    <col min="14595" max="14595" width="19.140625" style="209" customWidth="1"/>
    <col min="14596" max="14848" width="9.140625" style="209"/>
    <col min="14849" max="14849" width="4.42578125" style="209" customWidth="1"/>
    <col min="14850" max="14850" width="82" style="209" customWidth="1"/>
    <col min="14851" max="14851" width="19.140625" style="209" customWidth="1"/>
    <col min="14852" max="15104" width="9.140625" style="209"/>
    <col min="15105" max="15105" width="4.42578125" style="209" customWidth="1"/>
    <col min="15106" max="15106" width="82" style="209" customWidth="1"/>
    <col min="15107" max="15107" width="19.140625" style="209" customWidth="1"/>
    <col min="15108" max="15360" width="9.140625" style="209"/>
    <col min="15361" max="15361" width="4.42578125" style="209" customWidth="1"/>
    <col min="15362" max="15362" width="82" style="209" customWidth="1"/>
    <col min="15363" max="15363" width="19.140625" style="209" customWidth="1"/>
    <col min="15364" max="15616" width="9.140625" style="209"/>
    <col min="15617" max="15617" width="4.42578125" style="209" customWidth="1"/>
    <col min="15618" max="15618" width="82" style="209" customWidth="1"/>
    <col min="15619" max="15619" width="19.140625" style="209" customWidth="1"/>
    <col min="15620" max="15872" width="9.140625" style="209"/>
    <col min="15873" max="15873" width="4.42578125" style="209" customWidth="1"/>
    <col min="15874" max="15874" width="82" style="209" customWidth="1"/>
    <col min="15875" max="15875" width="19.140625" style="209" customWidth="1"/>
    <col min="15876" max="16128" width="9.140625" style="209"/>
    <col min="16129" max="16129" width="4.42578125" style="209" customWidth="1"/>
    <col min="16130" max="16130" width="82" style="209" customWidth="1"/>
    <col min="16131" max="16131" width="19.140625" style="209" customWidth="1"/>
    <col min="16132" max="16383" width="9.140625" style="209"/>
    <col min="16384" max="16384" width="9.140625" style="209" customWidth="1"/>
  </cols>
  <sheetData>
    <row r="1" spans="1:9" s="203" customFormat="1" ht="13.5" thickBot="1" x14ac:dyDescent="0.25">
      <c r="A1" s="202" t="s">
        <v>242</v>
      </c>
    </row>
    <row r="2" spans="1:9" s="204" customFormat="1" ht="41.25" customHeight="1" thickBot="1" x14ac:dyDescent="0.25">
      <c r="A2" s="321" t="s">
        <v>249</v>
      </c>
      <c r="B2" s="322"/>
      <c r="C2" s="322"/>
      <c r="D2" s="322"/>
      <c r="E2" s="322"/>
      <c r="F2" s="322"/>
      <c r="G2" s="322"/>
      <c r="H2" s="322"/>
      <c r="I2" s="323"/>
    </row>
    <row r="3" spans="1:9" s="203" customFormat="1" ht="28.5" customHeight="1" thickBot="1" x14ac:dyDescent="0.25">
      <c r="B3" s="205"/>
      <c r="C3" s="205"/>
    </row>
    <row r="4" spans="1:9" s="207" customFormat="1" ht="64.5" customHeight="1" thickBot="1" x14ac:dyDescent="0.25">
      <c r="A4" s="324">
        <v>19999</v>
      </c>
      <c r="B4" s="326" t="s">
        <v>228</v>
      </c>
      <c r="C4" s="206" t="s">
        <v>243</v>
      </c>
      <c r="D4" s="324">
        <v>29999</v>
      </c>
      <c r="E4" s="326" t="s">
        <v>35</v>
      </c>
      <c r="F4" s="206" t="s">
        <v>243</v>
      </c>
      <c r="G4" s="324">
        <v>39999</v>
      </c>
      <c r="H4" s="326" t="s">
        <v>37</v>
      </c>
      <c r="I4" s="206" t="s">
        <v>243</v>
      </c>
    </row>
    <row r="5" spans="1:9" s="203" customFormat="1" ht="12.75" customHeight="1" thickBot="1" x14ac:dyDescent="0.25">
      <c r="A5" s="325"/>
      <c r="B5" s="327"/>
      <c r="C5" s="208">
        <f>'Allegato 3.a'!K27</f>
        <v>0</v>
      </c>
      <c r="D5" s="325"/>
      <c r="E5" s="327"/>
      <c r="F5" s="208">
        <f>'Allegato 3.a'!K99</f>
        <v>0</v>
      </c>
      <c r="G5" s="325"/>
      <c r="H5" s="327"/>
      <c r="I5" s="208">
        <f>'Allegato 3.a'!K118</f>
        <v>0</v>
      </c>
    </row>
    <row r="6" spans="1:9" ht="12.75" customHeight="1" x14ac:dyDescent="0.2">
      <c r="B6" s="210"/>
      <c r="C6" s="210"/>
      <c r="E6" s="210"/>
      <c r="F6" s="210"/>
      <c r="H6" s="210"/>
      <c r="I6" s="210"/>
    </row>
    <row r="7" spans="1:9" ht="12.75" customHeight="1" x14ac:dyDescent="0.2">
      <c r="B7" s="210"/>
      <c r="C7" s="210"/>
      <c r="E7" s="210"/>
      <c r="F7" s="210"/>
      <c r="H7" s="210"/>
      <c r="I7" s="210"/>
    </row>
    <row r="8" spans="1:9" ht="12.75" customHeight="1" x14ac:dyDescent="0.2">
      <c r="B8" s="210"/>
      <c r="C8" s="210"/>
      <c r="E8" s="210"/>
      <c r="F8" s="210"/>
      <c r="H8" s="210"/>
      <c r="I8" s="210"/>
    </row>
    <row r="9" spans="1:9" ht="12.75" customHeight="1" x14ac:dyDescent="0.2">
      <c r="B9" s="210"/>
      <c r="C9" s="210"/>
      <c r="E9" s="210"/>
      <c r="F9" s="210"/>
      <c r="H9" s="210"/>
      <c r="I9" s="210"/>
    </row>
    <row r="10" spans="1:9" x14ac:dyDescent="0.2">
      <c r="B10" s="210"/>
      <c r="C10" s="210"/>
      <c r="E10" s="210"/>
      <c r="F10" s="210"/>
      <c r="H10" s="210"/>
      <c r="I10" s="210"/>
    </row>
    <row r="11" spans="1:9" ht="12.75" customHeight="1" x14ac:dyDescent="0.2">
      <c r="B11" s="210"/>
      <c r="C11" s="210"/>
      <c r="E11" s="210"/>
      <c r="F11" s="210"/>
      <c r="H11" s="210"/>
      <c r="I11" s="210"/>
    </row>
    <row r="12" spans="1:9" ht="12.75" customHeight="1" x14ac:dyDescent="0.2">
      <c r="B12" s="211"/>
      <c r="C12" s="210"/>
      <c r="E12" s="211"/>
      <c r="F12" s="210"/>
      <c r="H12" s="211"/>
      <c r="I12" s="210"/>
    </row>
    <row r="13" spans="1:9" ht="12.75" customHeight="1" x14ac:dyDescent="0.2">
      <c r="B13" s="210"/>
      <c r="C13" s="210"/>
      <c r="E13" s="210"/>
      <c r="F13" s="210"/>
      <c r="H13" s="210"/>
      <c r="I13" s="210"/>
    </row>
    <row r="14" spans="1:9" ht="12.75" customHeight="1" x14ac:dyDescent="0.2">
      <c r="B14" s="210"/>
      <c r="C14" s="210"/>
      <c r="E14" s="210"/>
      <c r="F14" s="210"/>
      <c r="H14" s="210"/>
      <c r="I14" s="210"/>
    </row>
    <row r="15" spans="1:9" ht="12.75" customHeight="1" x14ac:dyDescent="0.2">
      <c r="B15" s="210"/>
      <c r="C15" s="210"/>
      <c r="E15" s="210"/>
      <c r="F15" s="210"/>
      <c r="H15" s="210"/>
      <c r="I15" s="210"/>
    </row>
    <row r="16" spans="1:9" ht="12.75" customHeight="1" x14ac:dyDescent="0.2">
      <c r="B16" s="210"/>
      <c r="C16" s="210"/>
      <c r="E16" s="210"/>
      <c r="F16" s="210"/>
      <c r="H16" s="210"/>
      <c r="I16" s="210"/>
    </row>
    <row r="17" spans="1:9" ht="12.75" customHeight="1" x14ac:dyDescent="0.2">
      <c r="B17" s="210"/>
      <c r="C17" s="210"/>
      <c r="E17" s="210"/>
      <c r="F17" s="210"/>
      <c r="H17" s="210"/>
      <c r="I17" s="210"/>
    </row>
    <row r="18" spans="1:9" ht="12.75" customHeight="1" x14ac:dyDescent="0.2">
      <c r="B18" s="210"/>
      <c r="C18" s="210"/>
      <c r="E18" s="210"/>
      <c r="F18" s="210"/>
      <c r="H18" s="210"/>
      <c r="I18" s="210"/>
    </row>
    <row r="19" spans="1:9" ht="12.75" customHeight="1" x14ac:dyDescent="0.2">
      <c r="B19" s="210"/>
      <c r="C19" s="210"/>
      <c r="E19" s="210"/>
      <c r="F19" s="210"/>
      <c r="H19" s="210"/>
      <c r="I19" s="210"/>
    </row>
    <row r="20" spans="1:9" ht="12.75" customHeight="1" x14ac:dyDescent="0.2">
      <c r="C20" s="210"/>
      <c r="F20" s="210"/>
      <c r="I20" s="210"/>
    </row>
    <row r="21" spans="1:9" ht="14.25" customHeight="1" x14ac:dyDescent="0.2">
      <c r="A21" s="212"/>
      <c r="B21" s="213"/>
      <c r="C21" s="210"/>
      <c r="D21" s="212"/>
      <c r="E21" s="213"/>
      <c r="F21" s="210"/>
      <c r="G21" s="212"/>
      <c r="H21" s="213"/>
      <c r="I21" s="210"/>
    </row>
    <row r="22" spans="1:9" ht="12.75" customHeight="1" x14ac:dyDescent="0.2">
      <c r="B22" s="213"/>
      <c r="C22" s="210"/>
      <c r="E22" s="213"/>
      <c r="F22" s="210"/>
      <c r="H22" s="213"/>
      <c r="I22" s="210"/>
    </row>
    <row r="23" spans="1:9" ht="12.75" customHeight="1" x14ac:dyDescent="0.2">
      <c r="B23" s="213"/>
      <c r="C23" s="210"/>
      <c r="E23" s="213"/>
      <c r="F23" s="210"/>
      <c r="H23" s="213"/>
      <c r="I23" s="210"/>
    </row>
    <row r="24" spans="1:9" ht="15" customHeight="1" x14ac:dyDescent="0.2">
      <c r="B24" s="210"/>
      <c r="C24" s="210"/>
      <c r="E24" s="210"/>
      <c r="F24" s="210"/>
      <c r="H24" s="210"/>
      <c r="I24" s="210"/>
    </row>
    <row r="25" spans="1:9" ht="16.5" customHeight="1" x14ac:dyDescent="0.2">
      <c r="B25" s="213"/>
      <c r="C25" s="210"/>
      <c r="E25" s="213"/>
      <c r="F25" s="210"/>
      <c r="H25" s="213"/>
      <c r="I25" s="210"/>
    </row>
    <row r="26" spans="1:9" ht="12.75" customHeight="1" x14ac:dyDescent="0.2">
      <c r="B26" s="213"/>
      <c r="C26" s="210"/>
      <c r="E26" s="213"/>
      <c r="F26" s="210"/>
      <c r="H26" s="213"/>
      <c r="I26" s="210"/>
    </row>
    <row r="27" spans="1:9" ht="12.75" customHeight="1" x14ac:dyDescent="0.2">
      <c r="B27" s="213"/>
      <c r="C27" s="210"/>
      <c r="E27" s="213"/>
      <c r="F27" s="210"/>
      <c r="H27" s="213"/>
      <c r="I27" s="210"/>
    </row>
    <row r="28" spans="1:9" ht="12.75" customHeight="1" x14ac:dyDescent="0.2">
      <c r="B28" s="210"/>
      <c r="C28" s="210"/>
      <c r="E28" s="210"/>
      <c r="F28" s="210"/>
      <c r="H28" s="210"/>
      <c r="I28" s="210"/>
    </row>
    <row r="29" spans="1:9" ht="12.75" customHeight="1" x14ac:dyDescent="0.2">
      <c r="B29" s="210"/>
      <c r="C29" s="210"/>
      <c r="E29" s="210"/>
      <c r="F29" s="210"/>
      <c r="H29" s="210"/>
      <c r="I29" s="210"/>
    </row>
    <row r="30" spans="1:9" ht="12.75" customHeight="1" x14ac:dyDescent="0.2">
      <c r="B30" s="210"/>
      <c r="C30" s="210"/>
      <c r="E30" s="210"/>
      <c r="F30" s="210"/>
      <c r="H30" s="210"/>
      <c r="I30" s="210"/>
    </row>
    <row r="31" spans="1:9" ht="12.75" customHeight="1" x14ac:dyDescent="0.2">
      <c r="B31" s="210"/>
      <c r="C31" s="210"/>
      <c r="E31" s="210"/>
      <c r="F31" s="210"/>
      <c r="H31" s="210"/>
      <c r="I31" s="210"/>
    </row>
    <row r="32" spans="1:9" ht="12.75" customHeight="1" x14ac:dyDescent="0.2">
      <c r="B32" s="210"/>
      <c r="C32" s="210"/>
      <c r="E32" s="210"/>
      <c r="F32" s="210"/>
      <c r="H32" s="210"/>
      <c r="I32" s="210"/>
    </row>
    <row r="33" spans="2:9" ht="12.75" customHeight="1" x14ac:dyDescent="0.2">
      <c r="B33" s="210"/>
      <c r="C33" s="210"/>
      <c r="E33" s="210"/>
      <c r="F33" s="210"/>
      <c r="H33" s="210"/>
      <c r="I33" s="210"/>
    </row>
    <row r="34" spans="2:9" ht="12.75" customHeight="1" x14ac:dyDescent="0.2">
      <c r="B34" s="210"/>
      <c r="C34" s="210"/>
      <c r="E34" s="210"/>
      <c r="F34" s="210"/>
      <c r="H34" s="210"/>
      <c r="I34" s="210"/>
    </row>
    <row r="35" spans="2:9" ht="12.75" customHeight="1" x14ac:dyDescent="0.2">
      <c r="B35" s="210"/>
      <c r="C35" s="210"/>
      <c r="E35" s="210"/>
      <c r="F35" s="210"/>
      <c r="H35" s="210"/>
      <c r="I35" s="210"/>
    </row>
    <row r="36" spans="2:9" ht="12.75" customHeight="1" x14ac:dyDescent="0.2">
      <c r="B36" s="210"/>
      <c r="C36" s="210"/>
      <c r="E36" s="210"/>
      <c r="F36" s="210"/>
      <c r="H36" s="210"/>
      <c r="I36" s="210"/>
    </row>
    <row r="37" spans="2:9" ht="12.75" customHeight="1" x14ac:dyDescent="0.2">
      <c r="B37" s="210"/>
      <c r="C37" s="210"/>
      <c r="E37" s="210"/>
      <c r="F37" s="210"/>
      <c r="H37" s="210"/>
      <c r="I37" s="210"/>
    </row>
    <row r="38" spans="2:9" ht="12.75" customHeight="1" x14ac:dyDescent="0.2">
      <c r="B38" s="210"/>
      <c r="C38" s="210"/>
      <c r="E38" s="210"/>
      <c r="F38" s="210"/>
      <c r="H38" s="210"/>
      <c r="I38" s="210"/>
    </row>
    <row r="39" spans="2:9" ht="12.75" customHeight="1" x14ac:dyDescent="0.2">
      <c r="B39" s="210"/>
      <c r="C39" s="210"/>
      <c r="E39" s="210"/>
      <c r="F39" s="210"/>
      <c r="H39" s="210"/>
      <c r="I39" s="210"/>
    </row>
    <row r="40" spans="2:9" ht="12.75" customHeight="1" x14ac:dyDescent="0.2">
      <c r="B40" s="210"/>
      <c r="C40" s="210"/>
      <c r="E40" s="210"/>
      <c r="F40" s="210"/>
      <c r="H40" s="210"/>
      <c r="I40" s="210"/>
    </row>
    <row r="41" spans="2:9" ht="12.75" customHeight="1" x14ac:dyDescent="0.2">
      <c r="B41" s="210"/>
      <c r="C41" s="210"/>
      <c r="E41" s="210"/>
      <c r="F41" s="210"/>
      <c r="H41" s="210"/>
      <c r="I41" s="210"/>
    </row>
    <row r="42" spans="2:9" ht="12.75" customHeight="1" x14ac:dyDescent="0.2">
      <c r="B42" s="210"/>
      <c r="C42" s="210"/>
      <c r="E42" s="210"/>
      <c r="F42" s="210"/>
      <c r="H42" s="210"/>
      <c r="I42" s="210"/>
    </row>
    <row r="43" spans="2:9" ht="12.75" customHeight="1" x14ac:dyDescent="0.2">
      <c r="B43" s="210"/>
      <c r="C43" s="210"/>
      <c r="E43" s="210"/>
      <c r="F43" s="210"/>
      <c r="H43" s="210"/>
      <c r="I43" s="210"/>
    </row>
    <row r="44" spans="2:9" ht="12.75" customHeight="1" x14ac:dyDescent="0.2">
      <c r="B44" s="210"/>
      <c r="C44" s="210"/>
      <c r="E44" s="210"/>
      <c r="F44" s="210"/>
      <c r="H44" s="210"/>
      <c r="I44" s="210"/>
    </row>
    <row r="45" spans="2:9" ht="12.75" customHeight="1" x14ac:dyDescent="0.2">
      <c r="B45" s="210"/>
      <c r="C45" s="210"/>
      <c r="E45" s="210"/>
      <c r="F45" s="210"/>
      <c r="H45" s="210"/>
      <c r="I45" s="210"/>
    </row>
    <row r="46" spans="2:9" ht="12.75" customHeight="1" x14ac:dyDescent="0.2">
      <c r="B46" s="210"/>
      <c r="C46" s="210"/>
      <c r="E46" s="210"/>
      <c r="F46" s="210"/>
      <c r="H46" s="210"/>
      <c r="I46" s="210"/>
    </row>
    <row r="47" spans="2:9" ht="12.75" customHeight="1" x14ac:dyDescent="0.2">
      <c r="B47" s="210"/>
      <c r="C47" s="210"/>
      <c r="E47" s="210"/>
      <c r="F47" s="210"/>
      <c r="H47" s="210"/>
      <c r="I47" s="210"/>
    </row>
    <row r="48" spans="2:9" x14ac:dyDescent="0.2">
      <c r="B48" s="214"/>
      <c r="C48" s="210"/>
      <c r="E48" s="214"/>
      <c r="F48" s="210"/>
      <c r="H48" s="214"/>
      <c r="I48" s="210"/>
    </row>
    <row r="49" spans="2:9" x14ac:dyDescent="0.2">
      <c r="B49" s="205"/>
      <c r="C49" s="205"/>
      <c r="E49" s="205"/>
      <c r="F49" s="205"/>
      <c r="H49" s="205"/>
      <c r="I49" s="205"/>
    </row>
  </sheetData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 LA</vt:lpstr>
      <vt:lpstr>Allegato 3.a</vt:lpstr>
      <vt:lpstr>Allegato 3.b</vt:lpstr>
      <vt:lpstr>'Allegato 3.a'!Area_stampa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xxxx</dc:creator>
  <cp:lastModifiedBy>Cristino Anna Rachele</cp:lastModifiedBy>
  <cp:lastPrinted>2023-05-30T10:23:54Z</cp:lastPrinted>
  <dcterms:created xsi:type="dcterms:W3CDTF">2003-09-29T10:34:29Z</dcterms:created>
  <dcterms:modified xsi:type="dcterms:W3CDTF">2023-10-10T10:21:44Z</dcterms:modified>
</cp:coreProperties>
</file>