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20835" windowHeight="9000"/>
  </bookViews>
  <sheets>
    <sheet name="Foglio1" sheetId="1" r:id="rId1"/>
    <sheet name="Foglio2" sheetId="2" r:id="rId2"/>
    <sheet name="Foglio3" sheetId="3" r:id="rId3"/>
  </sheets>
  <calcPr calcId="144525"/>
</workbook>
</file>

<file path=xl/calcChain.xml><?xml version="1.0" encoding="utf-8"?>
<calcChain xmlns="http://schemas.openxmlformats.org/spreadsheetml/2006/main">
  <c r="J86" i="1" l="1"/>
  <c r="I86" i="1"/>
  <c r="G86" i="1"/>
  <c r="G81" i="1"/>
  <c r="I80" i="1"/>
  <c r="G80" i="1"/>
  <c r="G79" i="1"/>
  <c r="G61" i="1"/>
  <c r="F61" i="1"/>
  <c r="G58" i="1"/>
  <c r="F58" i="1"/>
  <c r="G57" i="1"/>
  <c r="F57" i="1"/>
  <c r="G56" i="1"/>
  <c r="F56" i="1"/>
  <c r="G55" i="1"/>
  <c r="F55" i="1"/>
  <c r="G54" i="1"/>
  <c r="F54" i="1"/>
  <c r="M40" i="1"/>
  <c r="H40" i="1"/>
  <c r="J39" i="1"/>
  <c r="G39" i="1"/>
  <c r="G10" i="1"/>
  <c r="F10" i="1"/>
  <c r="J7" i="1"/>
  <c r="M6" i="1"/>
  <c r="J6" i="1"/>
  <c r="I6" i="1"/>
</calcChain>
</file>

<file path=xl/sharedStrings.xml><?xml version="1.0" encoding="utf-8"?>
<sst xmlns="http://schemas.openxmlformats.org/spreadsheetml/2006/main" count="308" uniqueCount="182">
  <si>
    <t>Area Risorse Umane - *adempimenti trasparenza ex art 15 c.1 e c.2 del D.Lgs 33/2013 - Consulenti e Collaboratori - TRIENNIO 2013 - 2015</t>
  </si>
  <si>
    <t>n.</t>
  </si>
  <si>
    <t>NOMINATIVO       soggetto percettore</t>
  </si>
  <si>
    <t>Estremi dell'atto di conferimento di incarico            (art.15 c.2.)</t>
  </si>
  <si>
    <t>data Inizio Incarico</t>
  </si>
  <si>
    <t>data fine incarico</t>
  </si>
  <si>
    <t>Erogato 2013</t>
  </si>
  <si>
    <t>Erogato 2014</t>
  </si>
  <si>
    <t>Erogato 2015</t>
  </si>
  <si>
    <t>totale compenso erogato 2015</t>
  </si>
  <si>
    <t>Qualifica Professionale/INCARICO</t>
  </si>
  <si>
    <t>Tipologia di rapporto</t>
  </si>
  <si>
    <t>Servizio di Assegnazione</t>
  </si>
  <si>
    <t>COMPENSO LORDO</t>
  </si>
  <si>
    <t>COMPENSO  NETTO</t>
  </si>
  <si>
    <t>RIMBORSO SPESE</t>
  </si>
  <si>
    <t>OPERATORI REGISTRO TUMORI</t>
  </si>
  <si>
    <t>LIGUORI MARINA LAURA</t>
  </si>
  <si>
    <t>Del.  212 B del 31/12/2013 e n.141 del 02/02/2015</t>
  </si>
  <si>
    <t>OPERATORE REGISTRO TUMORI</t>
  </si>
  <si>
    <t>CO.CO.CO.</t>
  </si>
  <si>
    <t xml:space="preserve">S.C. Stratistica ed Epidemiologia </t>
  </si>
  <si>
    <t xml:space="preserve">DE SANTIS FILOMENA </t>
  </si>
  <si>
    <t xml:space="preserve">                    </t>
  </si>
  <si>
    <t>CAPPELLANO P.O. LUCERA</t>
  </si>
  <si>
    <t>ORSOGNA CARLO</t>
  </si>
  <si>
    <t>Del.  n.668 del 30/03/2009 e n.1077 del 24/09/2014</t>
  </si>
  <si>
    <t xml:space="preserve">CAPPELLANO </t>
  </si>
  <si>
    <t>Diritto Privato</t>
  </si>
  <si>
    <t>P.O. di Lucera</t>
  </si>
  <si>
    <t>MEDIATORI CULTURALI</t>
  </si>
  <si>
    <t>BALZAMO PAOLO</t>
  </si>
  <si>
    <t xml:space="preserve">Deliberazione n. 436 del 28/07/2015 </t>
  </si>
  <si>
    <t>Mediatore culturale</t>
  </si>
  <si>
    <t>Co.Co.Co.</t>
  </si>
  <si>
    <t>DSS Manfredonia</t>
  </si>
  <si>
    <t xml:space="preserve">DICORATO ROMANO </t>
  </si>
  <si>
    <t>Deliberazione n.244 del 02/03/2015</t>
  </si>
  <si>
    <t>DSS Cerignola</t>
  </si>
  <si>
    <t>AFANASOVA LYUBOU</t>
  </si>
  <si>
    <t xml:space="preserve">Deliberazione  n.244 del 02/03/2015 </t>
  </si>
  <si>
    <t>Mediatrice culturale</t>
  </si>
  <si>
    <t>DSS San Severo</t>
  </si>
  <si>
    <t>GJOKA BLERTA</t>
  </si>
  <si>
    <t>DSS Fg/DSS Troia</t>
  </si>
  <si>
    <t>RAUSO FILOMENA</t>
  </si>
  <si>
    <t xml:space="preserve">Deliberazione n.244 del 02/03/2015 </t>
  </si>
  <si>
    <t>SHAHINI ANA</t>
  </si>
  <si>
    <t>DSS Fg/DSS Lucera</t>
  </si>
  <si>
    <t>VISAN LUCIA ADRIANA</t>
  </si>
  <si>
    <t>DSS Foggia</t>
  </si>
  <si>
    <t>PSR PUGLIA 2007-2013  COLLABORATORI</t>
  </si>
  <si>
    <t>DIMATTEO ASSUNTA</t>
  </si>
  <si>
    <t>Deliberazione del D.G. n.75 del 22/01/2015</t>
  </si>
  <si>
    <t>Pedagogista Clinico Esperto</t>
  </si>
  <si>
    <t>Coll.Professionale</t>
  </si>
  <si>
    <t>Villaggio ASL Arti e Benessere</t>
  </si>
  <si>
    <t>FACCILONGO NICOLA</t>
  </si>
  <si>
    <t>Deliberazione del D.G. n.76 del 22/01/2015</t>
  </si>
  <si>
    <t>Esperto in Rendicontazione</t>
  </si>
  <si>
    <t>TRAVERSO TELEMACO</t>
  </si>
  <si>
    <t>Deliberazione del D.G. n.78 del 22/01/2015</t>
  </si>
  <si>
    <t xml:space="preserve">Psicologo Esperto </t>
  </si>
  <si>
    <t>DICARLO GIOVANNA</t>
  </si>
  <si>
    <t>Deliberazione del D.G. n.72 del 22/01/2015</t>
  </si>
  <si>
    <t xml:space="preserve">Psicologo Referente </t>
  </si>
  <si>
    <t>NOCCA ROSA</t>
  </si>
  <si>
    <t>Deliberazione del D.G. n.77 del 22/01/2015</t>
  </si>
  <si>
    <t>Coadiutore Animali</t>
  </si>
  <si>
    <t>SAPONARO STEFANIA</t>
  </si>
  <si>
    <t>Deliberazione del D.G. n.80 del 22/01/2015</t>
  </si>
  <si>
    <t xml:space="preserve">Educatore Referente </t>
  </si>
  <si>
    <t>COLOMBA GIANLUIGI</t>
  </si>
  <si>
    <t>Deliberazione del D.G. n.79 del 22/01/2015</t>
  </si>
  <si>
    <t>Psicologo</t>
  </si>
  <si>
    <t>DECRISTOFARO MORENA</t>
  </si>
  <si>
    <t>Deliberazione del D.G. n.74 del 22/01/2015</t>
  </si>
  <si>
    <t>Educatore Esperto di Cooterapie</t>
  </si>
  <si>
    <t>COTUGNO NICOLA</t>
  </si>
  <si>
    <t>Deliberazione del D.G. n.73 del 22/01/2015</t>
  </si>
  <si>
    <t>Agronomo Esperto</t>
  </si>
  <si>
    <t>MARCHESINO LUCA</t>
  </si>
  <si>
    <t>Deliberazione del D.G. n.154 del 03/02/2015</t>
  </si>
  <si>
    <t>Animatore Terr. Ec. Aziendale</t>
  </si>
  <si>
    <t>PSR PUGLIA 2007-2013  DOCENTI UNIVERSITARI</t>
  </si>
  <si>
    <t>CONTO' FRANCESCO</t>
  </si>
  <si>
    <t>Deliberazione del D.G. n.476 del 16/03/2013</t>
  </si>
  <si>
    <t>Docente Universitario</t>
  </si>
  <si>
    <t>Convenzione Università</t>
  </si>
  <si>
    <t>Componenti equipe multidisciplinare Asl /Università</t>
  </si>
  <si>
    <t>IORIO STEFANO</t>
  </si>
  <si>
    <t>Responsabile Amm.vo Università</t>
  </si>
  <si>
    <t>CONVENZIONATI A TEMPO
 INDETERMINATO</t>
  </si>
  <si>
    <t>DE FINIS MARIA ASSUNTA</t>
  </si>
  <si>
    <t>Deliberazione del D.G. .145 del 20-02-2006</t>
  </si>
  <si>
    <t xml:space="preserve">Psicologa </t>
  </si>
  <si>
    <t>Dipartimento Dip. Patologiche</t>
  </si>
  <si>
    <t xml:space="preserve">DI STEFANO RAFFAELE***
</t>
  </si>
  <si>
    <t>Deliberazione del D.G.  206 del 08-02-2010</t>
  </si>
  <si>
    <t>ad oggi</t>
  </si>
  <si>
    <t>Medico Veterinario Area A</t>
  </si>
  <si>
    <t>Convenzionato a t.i. (CoCoCo)</t>
  </si>
  <si>
    <t>Manfredonia</t>
  </si>
  <si>
    <t xml:space="preserve">LAURIOLA STEFANO****
</t>
  </si>
  <si>
    <t xml:space="preserve">TRICARICO RAFFAELE
</t>
  </si>
  <si>
    <t>RADATTI CIRO</t>
  </si>
  <si>
    <t>Deliberazione del D.G. 3219 del 12/10/2007</t>
  </si>
  <si>
    <t>Convenzionato a t.i.</t>
  </si>
  <si>
    <t>San Marco in Lamis</t>
  </si>
  <si>
    <t>LUCATELLI NICOLA</t>
  </si>
  <si>
    <t>Vico .G</t>
  </si>
  <si>
    <t>LELLIS RAFFAELE ARCANGELO</t>
  </si>
  <si>
    <t>Apricena</t>
  </si>
  <si>
    <t>BOCALE ANTONIO</t>
  </si>
  <si>
    <t>Cagnano Varano</t>
  </si>
  <si>
    <t>MATANO SILVIO</t>
  </si>
  <si>
    <t>Carpino</t>
  </si>
  <si>
    <t>SGHERZI MATTEO</t>
  </si>
  <si>
    <t>Vieste</t>
  </si>
  <si>
    <t>LA RICCIA LUIGI</t>
  </si>
  <si>
    <t>PIACQUADDIO GIUSEPPE</t>
  </si>
  <si>
    <t>Deliberazione del D.G. 2615 dell'08/08/2008</t>
  </si>
  <si>
    <t>San Severo</t>
  </si>
  <si>
    <t>FARMACO VIGILANZA</t>
  </si>
  <si>
    <t xml:space="preserve">BARISCIANO CHIARA 
</t>
  </si>
  <si>
    <t>Deliberazione del D.G. 330 del 23/02/2010</t>
  </si>
  <si>
    <t>Dirigente Farmacista</t>
  </si>
  <si>
    <t>Dipartimento Area Farmaceutica Territoriale</t>
  </si>
  <si>
    <t xml:space="preserve">GRASSO MARIA ANGELA
</t>
  </si>
  <si>
    <t>Deliberazione del D.G. 703 del 24/05/2011</t>
  </si>
  <si>
    <t xml:space="preserve">PICCALUGA MARIA FELICIA
</t>
  </si>
  <si>
    <t xml:space="preserve">PINTO ANNA MICHAELA
</t>
  </si>
  <si>
    <t xml:space="preserve">RICCIARDELLI ROBERTA
</t>
  </si>
  <si>
    <t>TECNICO FISIOPATOLOGIA</t>
  </si>
  <si>
    <t xml:space="preserve">TOTARO LEONARDO
</t>
  </si>
  <si>
    <t xml:space="preserve"> D.L. 90/2014</t>
  </si>
  <si>
    <t>PIAZZOLLA VINCENZO</t>
  </si>
  <si>
    <t>Del. C.S. n.228 del 18/06/2015 - n. 462 del 31/07/2015</t>
  </si>
  <si>
    <t>Gratuito</t>
  </si>
  <si>
    <t>Dirigente Amministrativo</t>
  </si>
  <si>
    <t>Collaborazione Gratuita</t>
  </si>
  <si>
    <t>U.O. Concorsi e Assunzioni</t>
  </si>
  <si>
    <t>DARGENIO RUGGIERO</t>
  </si>
  <si>
    <t>Deliberazione del D.G. n.194 del 14/02/2015</t>
  </si>
  <si>
    <t>Coll.re Prof.le Amministrativo</t>
  </si>
  <si>
    <t>S.C. Burocratico Legale</t>
  </si>
  <si>
    <t>CONSULENZA A CONVENZIONE</t>
  </si>
  <si>
    <t>NUZZOLESE GIUSEPPE</t>
  </si>
  <si>
    <t xml:space="preserve">Deliberazione del C.S.  224 del 16/06/2015 </t>
  </si>
  <si>
    <t>Consulenza Professionale</t>
  </si>
  <si>
    <t>Area Gestione del Patrimonio</t>
  </si>
  <si>
    <t>COMMISSIONE DI COLLAUDO</t>
  </si>
  <si>
    <t>GALLO CRESCENZIO</t>
  </si>
  <si>
    <t>Deliberazione del D.G. n.59 del 19/01/2015</t>
  </si>
  <si>
    <t>Ricercatore del Settore Sistemi</t>
  </si>
  <si>
    <t>S.S. Programmazione Aziendale</t>
  </si>
  <si>
    <t xml:space="preserve">* Il presente elenco riguarda gli incarichi conferiti e/o liquidati dall'Area Risorse Umane al 31/12/2015 ad eccezione dei Convenzionati a tempo indeterminato </t>
  </si>
  <si>
    <t>**Gli oneri dei contratti in questione non sono a carico del Fondo di finanziamento ordinario di questa ASL FG , essendo riconducibili all'attuazione di progetti integralmente finanziati da soggetti esterni, non rientrano nel limite di spesa previsto dall’art. 9, comma 28, del D.L. 31 maggio 2010,n. 78 convertito con modificazioni dalla L. 30 luglio 2010, n. 122;</t>
  </si>
  <si>
    <t>***Dott. Tricarico - NEL COMPENSO LORDO DEL 2014 E' INCLUSA  ANCHE UNA RESTITUZIONE  DI CONTRIBUTI DI ANNI PRECEDENTI  PER UN IMPORTO DI EURO 12.593,23</t>
  </si>
  <si>
    <t>****Dott. De Stefano NEL COMPENSO LORDO DEL 2015  E' INCLUSO  ANCHE UNA RESTITUZIONE  DI CONTRIBUTI DI ANNI PRECEDENTI  PER UN IMPORTO DI EURO 10,921,24 UN RISARIMENTO DA SENTENZA DI EURO210241,44+ SPESE LEGALI2188,68+INTERESSI LEGALI EURO15432,68</t>
  </si>
  <si>
    <t xml:space="preserve"> INCARICHI AMMINISTRATIVI DI VERTICE</t>
  </si>
  <si>
    <t>MANFRINI ATTILIO</t>
  </si>
  <si>
    <t>D.G.R. n. 552 del 20/03/2012</t>
  </si>
  <si>
    <t>DIRETTORE GENERALE</t>
  </si>
  <si>
    <t>Direzione Strategica</t>
  </si>
  <si>
    <t>PAGLIAFORA ALBERTO</t>
  </si>
  <si>
    <t>Del. D.G. n.601 del 24/04/2012  - n.2 del 10/04/2015</t>
  </si>
  <si>
    <t>DIRETTORE AMMINISTRATIVO</t>
  </si>
  <si>
    <t>PACILLI LUIGI</t>
  </si>
  <si>
    <t>Del. D.G. n.670 del 02/05/2012 - n. 2 del 10/04/2015</t>
  </si>
  <si>
    <t xml:space="preserve">DIRETTORE SANITARIO </t>
  </si>
  <si>
    <t>PIAZZOLLA VITO</t>
  </si>
  <si>
    <t>D.G.R. n. 689 del 02/04/2015</t>
  </si>
  <si>
    <t>COMMISSARIO STRAORDINARIO</t>
  </si>
  <si>
    <t>D.G.R. n.1704 del 02/10/2015</t>
  </si>
  <si>
    <t>COLLEGIO SINDACALE</t>
  </si>
  <si>
    <t>GRANIERI ENNIO</t>
  </si>
  <si>
    <t>Deliberazione del Direttore Generale n.75 del 14/01/2013</t>
  </si>
  <si>
    <t>REVISORE/COLLEGIO SINDACALE</t>
  </si>
  <si>
    <t>Collegio Sindacale</t>
  </si>
  <si>
    <t>LEVATO PAOLO</t>
  </si>
  <si>
    <t>RIGNANESE LIBERO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</si>
</sst>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410]\ * #,##0.00_-;\-[$€-410]\ * #,##0.00_-;_-[$€-410]\ * &quot;-&quot;??_-;_-@_-"/>
    <numFmt numFmtId="165" formatCode="_-[$€-410]\ * #,##0.00_-;\-[$€-410]\ * #,##0.00_-;_-[$€-410]\ * \-??_-;_-@_-"/>
  </numFmts>
  <fonts count="16" x14ac:knownFonts="1">
    <font>
      <sz val="11"/>
      <color theme="1"/>
      <name val="Calibri"/>
      <family val="2"/>
      <scheme val="minor"/>
    </font>
    <font>
      <b/>
      <sz val="11"/>
      <color theme="1"/>
      <name val="Calibri"/>
      <family val="2"/>
      <scheme val="minor"/>
    </font>
    <font>
      <b/>
      <sz val="26"/>
      <color theme="1"/>
      <name val="Arial Narrow"/>
      <family val="2"/>
    </font>
    <font>
      <b/>
      <sz val="12"/>
      <color theme="1"/>
      <name val="Calibri"/>
      <family val="2"/>
      <scheme val="minor"/>
    </font>
    <font>
      <b/>
      <sz val="24"/>
      <color theme="1"/>
      <name val="Calibri"/>
      <family val="2"/>
      <scheme val="minor"/>
    </font>
    <font>
      <b/>
      <sz val="9"/>
      <color theme="1"/>
      <name val="Calibri"/>
      <family val="2"/>
      <scheme val="minor"/>
    </font>
    <font>
      <b/>
      <sz val="8"/>
      <color theme="1"/>
      <name val="Calibri"/>
      <family val="2"/>
      <scheme val="minor"/>
    </font>
    <font>
      <sz val="11"/>
      <color rgb="FFC00000"/>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sz val="10"/>
      <color theme="1"/>
      <name val="Calibri"/>
      <family val="2"/>
      <scheme val="minor"/>
    </font>
    <font>
      <sz val="10"/>
      <color rgb="FF000000"/>
      <name val="Calibri"/>
      <family val="2"/>
      <charset val="1"/>
    </font>
    <font>
      <b/>
      <sz val="10"/>
      <color rgb="FF000000"/>
      <name val="Calibri"/>
      <family val="2"/>
      <charset val="1"/>
    </font>
    <font>
      <b/>
      <i/>
      <sz val="9"/>
      <color theme="1"/>
      <name val="Calibri"/>
      <family val="2"/>
      <scheme val="minor"/>
    </font>
    <font>
      <i/>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theme="2" tint="-0.749992370372631"/>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14">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4"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 fontId="4" fillId="0" borderId="7"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6" fillId="4" borderId="15" xfId="0" applyNumberFormat="1" applyFont="1" applyFill="1" applyBorder="1" applyAlignment="1">
      <alignment horizontal="center" vertical="center" wrapText="1"/>
    </xf>
    <xf numFmtId="164" fontId="6" fillId="4" borderId="16" xfId="0" applyNumberFormat="1" applyFont="1" applyFill="1" applyBorder="1" applyAlignment="1">
      <alignment horizontal="center" vertical="center" wrapText="1"/>
    </xf>
    <xf numFmtId="164" fontId="6" fillId="4" borderId="17" xfId="0" applyNumberFormat="1" applyFont="1" applyFill="1" applyBorder="1" applyAlignment="1">
      <alignment horizontal="center" vertical="center" wrapText="1"/>
    </xf>
    <xf numFmtId="164" fontId="6" fillId="5" borderId="15" xfId="0" applyNumberFormat="1" applyFont="1" applyFill="1" applyBorder="1" applyAlignment="1">
      <alignment horizontal="center" vertical="center" wrapText="1"/>
    </xf>
    <xf numFmtId="164" fontId="6" fillId="5" borderId="16" xfId="0" applyNumberFormat="1" applyFont="1" applyFill="1" applyBorder="1" applyAlignment="1">
      <alignment horizontal="center" vertical="center" wrapText="1"/>
    </xf>
    <xf numFmtId="164" fontId="6" fillId="5" borderId="17" xfId="0" applyNumberFormat="1" applyFont="1" applyFill="1" applyBorder="1" applyAlignment="1">
      <alignment horizontal="center" vertical="center" wrapText="1"/>
    </xf>
    <xf numFmtId="164" fontId="6" fillId="3" borderId="15" xfId="0" applyNumberFormat="1" applyFont="1" applyFill="1" applyBorder="1" applyAlignment="1">
      <alignment horizontal="center" vertical="center" wrapText="1"/>
    </xf>
    <xf numFmtId="164" fontId="6" fillId="3" borderId="16"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7" fillId="6" borderId="19" xfId="0" applyFont="1" applyFill="1" applyBorder="1" applyAlignment="1">
      <alignment horizontal="center"/>
    </xf>
    <xf numFmtId="0" fontId="7" fillId="6" borderId="20" xfId="0" applyFont="1" applyFill="1" applyBorder="1" applyAlignment="1">
      <alignment horizontal="center"/>
    </xf>
    <xf numFmtId="0" fontId="3" fillId="7" borderId="19" xfId="0" applyFont="1" applyFill="1" applyBorder="1" applyAlignment="1">
      <alignment vertical="center"/>
    </xf>
    <xf numFmtId="0" fontId="3" fillId="7" borderId="20" xfId="0" applyFont="1" applyFill="1" applyBorder="1" applyAlignment="1">
      <alignment vertical="center"/>
    </xf>
    <xf numFmtId="0" fontId="0" fillId="0" borderId="22" xfId="0" applyBorder="1"/>
    <xf numFmtId="0" fontId="8" fillId="0" borderId="23" xfId="0" applyFont="1" applyBorder="1"/>
    <xf numFmtId="0" fontId="10" fillId="0" borderId="24" xfId="1" applyFont="1" applyBorder="1"/>
    <xf numFmtId="14" fontId="11" fillId="0" borderId="7" xfId="0" applyNumberFormat="1" applyFont="1" applyBorder="1" applyAlignment="1">
      <alignment horizontal="center"/>
    </xf>
    <xf numFmtId="14" fontId="11" fillId="0" borderId="9" xfId="0" applyNumberFormat="1" applyFont="1" applyBorder="1" applyAlignment="1">
      <alignment horizontal="center"/>
    </xf>
    <xf numFmtId="164" fontId="8" fillId="0" borderId="7" xfId="0" applyNumberFormat="1" applyFont="1" applyBorder="1"/>
    <xf numFmtId="164" fontId="8" fillId="0" borderId="8" xfId="0" applyNumberFormat="1" applyFont="1" applyBorder="1"/>
    <xf numFmtId="164" fontId="8" fillId="8" borderId="9" xfId="0" applyNumberFormat="1" applyFont="1" applyFill="1" applyBorder="1" applyAlignment="1">
      <alignment horizontal="center"/>
    </xf>
    <xf numFmtId="164" fontId="8" fillId="8" borderId="8" xfId="0" applyNumberFormat="1" applyFont="1" applyFill="1" applyBorder="1" applyAlignment="1">
      <alignment horizontal="center"/>
    </xf>
    <xf numFmtId="164" fontId="8" fillId="0" borderId="9" xfId="0" applyNumberFormat="1" applyFont="1" applyBorder="1"/>
    <xf numFmtId="0" fontId="11" fillId="0" borderId="7" xfId="0" applyFont="1" applyBorder="1" applyAlignment="1">
      <alignment vertical="center"/>
    </xf>
    <xf numFmtId="0" fontId="11" fillId="0" borderId="8" xfId="0" applyFont="1" applyBorder="1" applyAlignment="1">
      <alignment horizontal="center"/>
    </xf>
    <xf numFmtId="0" fontId="11" fillId="0" borderId="9" xfId="0" applyFont="1" applyBorder="1"/>
    <xf numFmtId="0" fontId="8" fillId="0" borderId="9" xfId="0" applyFont="1" applyBorder="1" applyAlignment="1">
      <alignment horizontal="center"/>
    </xf>
    <xf numFmtId="0" fontId="0" fillId="0" borderId="25" xfId="0" applyBorder="1"/>
    <xf numFmtId="0" fontId="8" fillId="0" borderId="26" xfId="0" applyFont="1" applyBorder="1"/>
    <xf numFmtId="0" fontId="10" fillId="0" borderId="27" xfId="1" applyFont="1" applyBorder="1"/>
    <xf numFmtId="14" fontId="11" fillId="0" borderId="25" xfId="0" applyNumberFormat="1" applyFont="1" applyBorder="1" applyAlignment="1">
      <alignment horizontal="center"/>
    </xf>
    <xf numFmtId="14" fontId="11" fillId="0" borderId="28" xfId="0" applyNumberFormat="1" applyFont="1" applyBorder="1" applyAlignment="1">
      <alignment horizontal="center"/>
    </xf>
    <xf numFmtId="164" fontId="8" fillId="0" borderId="25" xfId="0" applyNumberFormat="1" applyFont="1" applyBorder="1"/>
    <xf numFmtId="164" fontId="8" fillId="0" borderId="29" xfId="0" applyNumberFormat="1" applyFont="1" applyBorder="1"/>
    <xf numFmtId="164" fontId="8" fillId="8" borderId="28" xfId="0" applyNumberFormat="1" applyFont="1" applyFill="1" applyBorder="1" applyAlignment="1">
      <alignment horizontal="center"/>
    </xf>
    <xf numFmtId="164" fontId="8" fillId="8" borderId="30" xfId="0" applyNumberFormat="1" applyFont="1" applyFill="1" applyBorder="1" applyAlignment="1">
      <alignment horizontal="center"/>
    </xf>
    <xf numFmtId="164" fontId="8" fillId="8" borderId="0" xfId="0" applyNumberFormat="1" applyFont="1" applyFill="1" applyBorder="1" applyAlignment="1">
      <alignment horizontal="center"/>
    </xf>
    <xf numFmtId="164" fontId="8" fillId="0" borderId="28" xfId="0" applyNumberFormat="1" applyFont="1" applyBorder="1"/>
    <xf numFmtId="0" fontId="11" fillId="0" borderId="25" xfId="0" applyFont="1" applyBorder="1" applyAlignment="1">
      <alignment vertical="center"/>
    </xf>
    <xf numFmtId="0" fontId="11" fillId="0" borderId="29" xfId="0" applyFont="1" applyBorder="1" applyAlignment="1">
      <alignment horizontal="center"/>
    </xf>
    <xf numFmtId="0" fontId="11" fillId="0" borderId="31" xfId="0" applyFont="1" applyBorder="1"/>
    <xf numFmtId="0" fontId="0" fillId="6" borderId="19" xfId="0" applyFill="1" applyBorder="1" applyAlignment="1">
      <alignment horizontal="center"/>
    </xf>
    <xf numFmtId="0" fontId="0" fillId="6" borderId="20" xfId="0" applyFill="1" applyBorder="1" applyAlignment="1">
      <alignment horizontal="center"/>
    </xf>
    <xf numFmtId="0" fontId="11" fillId="6" borderId="20" xfId="0" applyFont="1" applyFill="1" applyBorder="1"/>
    <xf numFmtId="0" fontId="0" fillId="6" borderId="20" xfId="0" applyFont="1" applyFill="1" applyBorder="1" applyAlignment="1">
      <alignment horizontal="center"/>
    </xf>
    <xf numFmtId="164" fontId="0" fillId="6" borderId="20" xfId="0" applyNumberFormat="1" applyFont="1" applyFill="1" applyBorder="1"/>
    <xf numFmtId="0" fontId="0" fillId="6" borderId="20" xfId="0" applyFont="1" applyFill="1" applyBorder="1"/>
    <xf numFmtId="0" fontId="3" fillId="7" borderId="19" xfId="0" applyFont="1" applyFill="1" applyBorder="1" applyAlignment="1">
      <alignment horizontal="left" vertical="center"/>
    </xf>
    <xf numFmtId="0" fontId="3" fillId="7" borderId="20" xfId="0" applyFont="1" applyFill="1" applyBorder="1" applyAlignment="1">
      <alignment horizontal="left" vertical="center"/>
    </xf>
    <xf numFmtId="0" fontId="0" fillId="0" borderId="32" xfId="0" applyBorder="1"/>
    <xf numFmtId="0" fontId="8" fillId="0" borderId="32" xfId="0" applyFont="1" applyBorder="1" applyAlignment="1">
      <alignment vertical="top" wrapText="1"/>
    </xf>
    <xf numFmtId="0" fontId="10" fillId="0" borderId="32" xfId="1" applyFont="1" applyBorder="1" applyAlignment="1">
      <alignment vertical="top"/>
    </xf>
    <xf numFmtId="14" fontId="11" fillId="0" borderId="33" xfId="0" applyNumberFormat="1" applyFont="1" applyBorder="1" applyAlignment="1">
      <alignment horizontal="center" vertical="top"/>
    </xf>
    <xf numFmtId="14" fontId="11" fillId="0" borderId="34" xfId="0" applyNumberFormat="1" applyFont="1" applyBorder="1" applyAlignment="1">
      <alignment horizontal="center" vertical="top"/>
    </xf>
    <xf numFmtId="164" fontId="8" fillId="0" borderId="33" xfId="0" applyNumberFormat="1" applyFont="1" applyBorder="1" applyAlignment="1">
      <alignment vertical="top"/>
    </xf>
    <xf numFmtId="164" fontId="8" fillId="0" borderId="35" xfId="0" applyNumberFormat="1" applyFont="1" applyBorder="1" applyAlignment="1">
      <alignment vertical="top"/>
    </xf>
    <xf numFmtId="164" fontId="8" fillId="9" borderId="34" xfId="0" applyNumberFormat="1" applyFont="1" applyFill="1" applyBorder="1" applyAlignment="1">
      <alignment vertical="top"/>
    </xf>
    <xf numFmtId="164" fontId="8" fillId="9" borderId="33" xfId="0" applyNumberFormat="1" applyFont="1" applyFill="1" applyBorder="1" applyAlignment="1">
      <alignment horizontal="center" vertical="top"/>
    </xf>
    <xf numFmtId="164" fontId="8" fillId="9" borderId="35" xfId="0" applyNumberFormat="1" applyFont="1" applyFill="1" applyBorder="1" applyAlignment="1">
      <alignment horizontal="center" vertical="top"/>
    </xf>
    <xf numFmtId="0" fontId="11" fillId="9" borderId="34" xfId="0" applyFont="1" applyFill="1" applyBorder="1" applyAlignment="1">
      <alignment vertical="top"/>
    </xf>
    <xf numFmtId="0" fontId="11" fillId="0" borderId="33" xfId="0" applyFont="1" applyBorder="1" applyAlignment="1">
      <alignment vertical="center"/>
    </xf>
    <xf numFmtId="0" fontId="11" fillId="0" borderId="35" xfId="0" applyFont="1" applyBorder="1" applyAlignment="1">
      <alignment horizontal="center" vertical="top"/>
    </xf>
    <xf numFmtId="0" fontId="11" fillId="0" borderId="34" xfId="0" applyFont="1" applyBorder="1" applyAlignment="1">
      <alignment vertical="top"/>
    </xf>
    <xf numFmtId="0" fontId="0" fillId="6" borderId="21" xfId="0" applyFill="1" applyBorder="1" applyAlignment="1">
      <alignment horizontal="center"/>
    </xf>
    <xf numFmtId="0" fontId="10" fillId="0" borderId="36" xfId="1" applyFont="1" applyBorder="1"/>
    <xf numFmtId="14" fontId="11" fillId="0" borderId="22" xfId="0" applyNumberFormat="1" applyFont="1" applyBorder="1" applyAlignment="1">
      <alignment horizontal="center"/>
    </xf>
    <xf numFmtId="14" fontId="11" fillId="0" borderId="37" xfId="0" applyNumberFormat="1" applyFont="1" applyBorder="1" applyAlignment="1">
      <alignment horizontal="center"/>
    </xf>
    <xf numFmtId="164" fontId="11" fillId="8" borderId="22" xfId="0" applyNumberFormat="1" applyFont="1" applyFill="1" applyBorder="1"/>
    <xf numFmtId="164" fontId="11" fillId="8" borderId="38" xfId="0" applyNumberFormat="1" applyFont="1" applyFill="1" applyBorder="1"/>
    <xf numFmtId="164" fontId="11" fillId="8" borderId="37" xfId="0" applyNumberFormat="1" applyFont="1" applyFill="1" applyBorder="1"/>
    <xf numFmtId="164" fontId="8" fillId="0" borderId="39" xfId="0" applyNumberFormat="1" applyFont="1" applyBorder="1"/>
    <xf numFmtId="164" fontId="8" fillId="0" borderId="40" xfId="0" applyNumberFormat="1" applyFont="1" applyBorder="1"/>
    <xf numFmtId="164" fontId="8" fillId="8" borderId="38" xfId="0" applyNumberFormat="1" applyFont="1" applyFill="1" applyBorder="1"/>
    <xf numFmtId="164" fontId="8" fillId="0" borderId="37" xfId="0" applyNumberFormat="1" applyFont="1" applyFill="1" applyBorder="1"/>
    <xf numFmtId="0" fontId="11" fillId="0" borderId="22" xfId="0" applyFont="1" applyBorder="1"/>
    <xf numFmtId="0" fontId="11" fillId="0" borderId="38" xfId="0" applyFont="1" applyBorder="1" applyAlignment="1">
      <alignment horizontal="center"/>
    </xf>
    <xf numFmtId="0" fontId="11" fillId="0" borderId="37" xfId="0" applyFont="1" applyBorder="1"/>
    <xf numFmtId="0" fontId="0" fillId="0" borderId="41" xfId="0" applyBorder="1"/>
    <xf numFmtId="0" fontId="8" fillId="0" borderId="42" xfId="0" applyFont="1" applyBorder="1"/>
    <xf numFmtId="0" fontId="10" fillId="0" borderId="43" xfId="1" applyFont="1" applyBorder="1"/>
    <xf numFmtId="14" fontId="11" fillId="0" borderId="41" xfId="0" applyNumberFormat="1" applyFont="1" applyBorder="1" applyAlignment="1">
      <alignment horizontal="center"/>
    </xf>
    <xf numFmtId="14" fontId="11" fillId="0" borderId="44" xfId="0" applyNumberFormat="1" applyFont="1" applyBorder="1" applyAlignment="1">
      <alignment horizontal="center"/>
    </xf>
    <xf numFmtId="164" fontId="11" fillId="8" borderId="41" xfId="0" applyNumberFormat="1" applyFont="1" applyFill="1" applyBorder="1"/>
    <xf numFmtId="164" fontId="11" fillId="8" borderId="45" xfId="0" applyNumberFormat="1" applyFont="1" applyFill="1" applyBorder="1"/>
    <xf numFmtId="164" fontId="11" fillId="8" borderId="44" xfId="0" applyNumberFormat="1" applyFont="1" applyFill="1" applyBorder="1"/>
    <xf numFmtId="164" fontId="8" fillId="0" borderId="41" xfId="0" applyNumberFormat="1" applyFont="1" applyBorder="1"/>
    <xf numFmtId="164" fontId="8" fillId="0" borderId="45" xfId="0" applyNumberFormat="1" applyFont="1" applyBorder="1"/>
    <xf numFmtId="164" fontId="8" fillId="8" borderId="45" xfId="0" applyNumberFormat="1" applyFont="1" applyFill="1" applyBorder="1"/>
    <xf numFmtId="164" fontId="8" fillId="0" borderId="44" xfId="0" applyNumberFormat="1" applyFont="1" applyBorder="1"/>
    <xf numFmtId="0" fontId="11" fillId="0" borderId="41" xfId="0" applyFont="1" applyBorder="1"/>
    <xf numFmtId="0" fontId="11" fillId="0" borderId="45" xfId="0" applyFont="1" applyBorder="1" applyAlignment="1">
      <alignment horizontal="center"/>
    </xf>
    <xf numFmtId="0" fontId="11" fillId="0" borderId="44" xfId="0" applyFont="1" applyBorder="1"/>
    <xf numFmtId="164" fontId="11" fillId="8" borderId="25" xfId="0" applyNumberFormat="1" applyFont="1" applyFill="1" applyBorder="1"/>
    <xf numFmtId="164" fontId="11" fillId="8" borderId="29" xfId="0" applyNumberFormat="1" applyFont="1" applyFill="1" applyBorder="1"/>
    <xf numFmtId="164" fontId="11" fillId="8" borderId="28" xfId="0" applyNumberFormat="1" applyFont="1" applyFill="1" applyBorder="1"/>
    <xf numFmtId="164" fontId="8" fillId="8" borderId="29" xfId="0" applyNumberFormat="1" applyFont="1" applyFill="1" applyBorder="1"/>
    <xf numFmtId="0" fontId="11" fillId="0" borderId="25" xfId="0" applyFont="1" applyBorder="1"/>
    <xf numFmtId="0" fontId="11" fillId="0" borderId="28" xfId="0" applyFont="1" applyBorder="1"/>
    <xf numFmtId="0" fontId="0" fillId="0" borderId="24" xfId="0" applyBorder="1"/>
    <xf numFmtId="0" fontId="8" fillId="0" borderId="46" xfId="0" applyFont="1" applyBorder="1"/>
    <xf numFmtId="164" fontId="8" fillId="8" borderId="7" xfId="0" applyNumberFormat="1" applyFont="1" applyFill="1" applyBorder="1"/>
    <xf numFmtId="164" fontId="8" fillId="8" borderId="8" xfId="0" applyNumberFormat="1" applyFont="1" applyFill="1" applyBorder="1"/>
    <xf numFmtId="164" fontId="8" fillId="8" borderId="9" xfId="0" applyNumberFormat="1" applyFont="1" applyFill="1" applyBorder="1"/>
    <xf numFmtId="0" fontId="0" fillId="0" borderId="43" xfId="0" applyBorder="1"/>
    <xf numFmtId="164" fontId="8" fillId="8" borderId="41" xfId="0" applyNumberFormat="1" applyFont="1" applyFill="1" applyBorder="1"/>
    <xf numFmtId="164" fontId="8" fillId="8" borderId="44" xfId="0" applyNumberFormat="1" applyFont="1" applyFill="1" applyBorder="1"/>
    <xf numFmtId="0" fontId="11" fillId="0" borderId="41" xfId="0" applyFont="1" applyBorder="1" applyAlignment="1">
      <alignment vertical="center"/>
    </xf>
    <xf numFmtId="0" fontId="0" fillId="0" borderId="47" xfId="0" applyBorder="1"/>
    <xf numFmtId="0" fontId="8" fillId="0" borderId="48" xfId="0" applyFont="1" applyBorder="1"/>
    <xf numFmtId="0" fontId="10" fillId="0" borderId="47" xfId="1" applyFont="1" applyBorder="1"/>
    <xf numFmtId="14" fontId="11" fillId="0" borderId="15" xfId="0" applyNumberFormat="1" applyFont="1" applyBorder="1" applyAlignment="1">
      <alignment horizontal="center"/>
    </xf>
    <xf numFmtId="14" fontId="11" fillId="0" borderId="17" xfId="0" applyNumberFormat="1" applyFont="1" applyBorder="1" applyAlignment="1">
      <alignment horizontal="center"/>
    </xf>
    <xf numFmtId="164" fontId="8" fillId="8" borderId="15" xfId="0" applyNumberFormat="1" applyFont="1" applyFill="1" applyBorder="1"/>
    <xf numFmtId="164" fontId="8" fillId="8" borderId="16" xfId="0" applyNumberFormat="1" applyFont="1" applyFill="1" applyBorder="1"/>
    <xf numFmtId="164" fontId="8" fillId="8" borderId="17" xfId="0" applyNumberFormat="1" applyFont="1" applyFill="1" applyBorder="1"/>
    <xf numFmtId="164" fontId="8" fillId="0" borderId="15" xfId="0" applyNumberFormat="1" applyFont="1" applyBorder="1"/>
    <xf numFmtId="164" fontId="8" fillId="0" borderId="16" xfId="0" applyNumberFormat="1" applyFont="1" applyBorder="1"/>
    <xf numFmtId="164" fontId="8" fillId="0" borderId="17" xfId="0" applyNumberFormat="1" applyFont="1" applyBorder="1"/>
    <xf numFmtId="0" fontId="11" fillId="0" borderId="15" xfId="0" applyFont="1" applyBorder="1" applyAlignment="1">
      <alignment vertical="center" wrapText="1"/>
    </xf>
    <xf numFmtId="0" fontId="11" fillId="0" borderId="18" xfId="0" applyFont="1" applyBorder="1" applyAlignment="1">
      <alignment horizontal="center"/>
    </xf>
    <xf numFmtId="0" fontId="11" fillId="0" borderId="17" xfId="0" applyFont="1" applyBorder="1"/>
    <xf numFmtId="0" fontId="8" fillId="0" borderId="17" xfId="0" applyFont="1" applyBorder="1" applyAlignment="1">
      <alignment horizontal="center"/>
    </xf>
    <xf numFmtId="0" fontId="3" fillId="7" borderId="19"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7" borderId="21" xfId="0" applyFont="1" applyFill="1" applyBorder="1" applyAlignment="1">
      <alignment horizontal="left" vertical="center" wrapText="1"/>
    </xf>
    <xf numFmtId="0" fontId="8" fillId="0" borderId="36" xfId="0" applyFont="1" applyBorder="1"/>
    <xf numFmtId="164" fontId="8" fillId="8" borderId="22" xfId="0" applyNumberFormat="1" applyFont="1" applyFill="1" applyBorder="1"/>
    <xf numFmtId="164" fontId="8" fillId="8" borderId="37" xfId="0" applyNumberFormat="1" applyFont="1" applyFill="1" applyBorder="1"/>
    <xf numFmtId="164" fontId="8" fillId="0" borderId="38" xfId="0" applyNumberFormat="1" applyFont="1" applyBorder="1"/>
    <xf numFmtId="164" fontId="8" fillId="0" borderId="37" xfId="0" applyNumberFormat="1" applyFont="1" applyBorder="1"/>
    <xf numFmtId="0" fontId="11" fillId="0" borderId="31" xfId="0" applyFont="1" applyBorder="1" applyAlignment="1">
      <alignment horizontal="left" vertical="center" wrapText="1"/>
    </xf>
    <xf numFmtId="164" fontId="8" fillId="8" borderId="25" xfId="0" applyNumberFormat="1" applyFont="1" applyFill="1" applyBorder="1"/>
    <xf numFmtId="164" fontId="8" fillId="8" borderId="28" xfId="0" applyNumberFormat="1" applyFont="1" applyFill="1" applyBorder="1"/>
    <xf numFmtId="0" fontId="3" fillId="7" borderId="2" xfId="0" applyFont="1" applyFill="1" applyBorder="1" applyAlignment="1">
      <alignment horizontal="left" vertical="center"/>
    </xf>
    <xf numFmtId="0" fontId="8" fillId="0" borderId="46" xfId="0" applyFont="1" applyBorder="1" applyAlignment="1">
      <alignment vertical="top"/>
    </xf>
    <xf numFmtId="0" fontId="8" fillId="0" borderId="49" xfId="0" applyFont="1" applyBorder="1" applyAlignment="1">
      <alignment vertical="top"/>
    </xf>
    <xf numFmtId="14" fontId="11" fillId="0" borderId="7" xfId="0" applyNumberFormat="1" applyFont="1" applyBorder="1" applyAlignment="1">
      <alignment horizontal="center" vertical="top"/>
    </xf>
    <xf numFmtId="0" fontId="11" fillId="0" borderId="9" xfId="0" applyFont="1" applyBorder="1" applyAlignment="1">
      <alignment horizontal="center" vertical="top"/>
    </xf>
    <xf numFmtId="164" fontId="8" fillId="0" borderId="50" xfId="0" applyNumberFormat="1" applyFont="1" applyBorder="1" applyAlignment="1">
      <alignment vertical="top"/>
    </xf>
    <xf numFmtId="164" fontId="8" fillId="0" borderId="38" xfId="0" applyNumberFormat="1" applyFont="1" applyBorder="1" applyAlignment="1">
      <alignment vertical="top"/>
    </xf>
    <xf numFmtId="164" fontId="8" fillId="8" borderId="38" xfId="0" applyNumberFormat="1" applyFont="1" applyFill="1" applyBorder="1" applyAlignment="1">
      <alignment vertical="top"/>
    </xf>
    <xf numFmtId="0" fontId="8" fillId="8" borderId="9" xfId="0" applyFont="1" applyFill="1" applyBorder="1" applyAlignment="1">
      <alignment vertical="top"/>
    </xf>
    <xf numFmtId="0" fontId="11" fillId="0" borderId="7" xfId="0" applyFont="1" applyBorder="1" applyAlignment="1">
      <alignment vertical="top"/>
    </xf>
    <xf numFmtId="0" fontId="11" fillId="0" borderId="8" xfId="0" applyFont="1" applyBorder="1" applyAlignment="1">
      <alignment horizontal="center" vertical="top"/>
    </xf>
    <xf numFmtId="0" fontId="11" fillId="0" borderId="9" xfId="0" applyFont="1" applyBorder="1" applyAlignment="1">
      <alignment horizontal="left" vertical="top"/>
    </xf>
    <xf numFmtId="0" fontId="8" fillId="0" borderId="42" xfId="0" applyFont="1" applyBorder="1" applyAlignment="1">
      <alignment vertical="top"/>
    </xf>
    <xf numFmtId="0" fontId="8" fillId="0" borderId="51" xfId="0" applyFont="1" applyBorder="1" applyAlignment="1">
      <alignment vertical="top"/>
    </xf>
    <xf numFmtId="14" fontId="11" fillId="0" borderId="41" xfId="0" applyNumberFormat="1" applyFont="1" applyBorder="1" applyAlignment="1">
      <alignment horizontal="center" vertical="top"/>
    </xf>
    <xf numFmtId="0" fontId="11" fillId="0" borderId="44" xfId="0" applyFont="1" applyBorder="1" applyAlignment="1">
      <alignment horizontal="center" vertical="top"/>
    </xf>
    <xf numFmtId="164" fontId="8" fillId="0" borderId="52" xfId="0" applyNumberFormat="1" applyFont="1" applyBorder="1" applyAlignment="1">
      <alignment vertical="top"/>
    </xf>
    <xf numFmtId="164" fontId="8" fillId="0" borderId="45" xfId="0" applyNumberFormat="1" applyFont="1" applyBorder="1" applyAlignment="1">
      <alignment vertical="top"/>
    </xf>
    <xf numFmtId="164" fontId="8" fillId="0" borderId="44" xfId="0" applyNumberFormat="1" applyFont="1" applyBorder="1" applyAlignment="1">
      <alignment vertical="top"/>
    </xf>
    <xf numFmtId="0" fontId="11" fillId="0" borderId="41" xfId="0" applyFont="1" applyBorder="1" applyAlignment="1">
      <alignment vertical="top"/>
    </xf>
    <xf numFmtId="0" fontId="11" fillId="0" borderId="45" xfId="0" applyFont="1" applyBorder="1" applyAlignment="1">
      <alignment horizontal="center" vertical="top"/>
    </xf>
    <xf numFmtId="0" fontId="12" fillId="0" borderId="44" xfId="0" applyFont="1" applyBorder="1" applyAlignment="1">
      <alignment vertical="top"/>
    </xf>
    <xf numFmtId="0" fontId="0" fillId="0" borderId="43" xfId="0" applyBorder="1" applyAlignment="1"/>
    <xf numFmtId="0" fontId="12" fillId="0" borderId="41" xfId="0" applyFont="1" applyBorder="1" applyAlignment="1">
      <alignment vertical="top"/>
    </xf>
    <xf numFmtId="0" fontId="12" fillId="0" borderId="45" xfId="0" applyFont="1" applyBorder="1" applyAlignment="1">
      <alignment horizontal="center" vertical="top"/>
    </xf>
    <xf numFmtId="0" fontId="0" fillId="0" borderId="47" xfId="0" applyBorder="1" applyAlignment="1"/>
    <xf numFmtId="0" fontId="8" fillId="0" borderId="48" xfId="0" applyFont="1" applyBorder="1" applyAlignment="1">
      <alignment vertical="top"/>
    </xf>
    <xf numFmtId="0" fontId="8" fillId="0" borderId="53" xfId="0" applyFont="1" applyBorder="1" applyAlignment="1">
      <alignment vertical="top"/>
    </xf>
    <xf numFmtId="14" fontId="11" fillId="0" borderId="15" xfId="0" applyNumberFormat="1" applyFont="1" applyBorder="1" applyAlignment="1">
      <alignment horizontal="center" vertical="top"/>
    </xf>
    <xf numFmtId="0" fontId="11" fillId="0" borderId="17" xfId="0" applyFont="1" applyBorder="1" applyAlignment="1">
      <alignment horizontal="center" vertical="top"/>
    </xf>
    <xf numFmtId="164" fontId="8" fillId="0" borderId="54" xfId="0" applyNumberFormat="1" applyFont="1" applyBorder="1" applyAlignment="1">
      <alignment vertical="top"/>
    </xf>
    <xf numFmtId="164" fontId="8" fillId="0" borderId="16" xfId="0" applyNumberFormat="1" applyFont="1" applyBorder="1" applyAlignment="1">
      <alignment vertical="top"/>
    </xf>
    <xf numFmtId="164" fontId="8" fillId="0" borderId="17" xfId="0" applyNumberFormat="1" applyFont="1" applyBorder="1" applyAlignment="1">
      <alignment vertical="top"/>
    </xf>
    <xf numFmtId="0" fontId="12" fillId="0" borderId="17" xfId="0" applyFont="1" applyBorder="1" applyAlignment="1">
      <alignment vertical="top"/>
    </xf>
    <xf numFmtId="0" fontId="0" fillId="6" borderId="55" xfId="0" applyFill="1" applyBorder="1" applyAlignment="1">
      <alignment horizontal="center"/>
    </xf>
    <xf numFmtId="0" fontId="0" fillId="0" borderId="36" xfId="0" applyBorder="1"/>
    <xf numFmtId="165" fontId="13" fillId="0" borderId="50" xfId="0" applyNumberFormat="1" applyFont="1" applyBorder="1" applyAlignment="1">
      <alignment vertical="top"/>
    </xf>
    <xf numFmtId="165" fontId="13" fillId="0" borderId="38" xfId="0" applyNumberFormat="1" applyFont="1" applyBorder="1" applyAlignment="1">
      <alignment vertical="top"/>
    </xf>
    <xf numFmtId="165" fontId="13" fillId="0" borderId="56" xfId="0" applyNumberFormat="1" applyFont="1" applyBorder="1" applyAlignment="1">
      <alignment vertical="top"/>
    </xf>
    <xf numFmtId="165" fontId="13" fillId="0" borderId="7" xfId="0" applyNumberFormat="1" applyFont="1" applyBorder="1" applyAlignment="1">
      <alignment vertical="top"/>
    </xf>
    <xf numFmtId="165" fontId="13" fillId="0" borderId="8" xfId="0" applyNumberFormat="1" applyFont="1" applyBorder="1" applyAlignment="1">
      <alignment vertical="top"/>
    </xf>
    <xf numFmtId="165" fontId="13" fillId="0" borderId="57" xfId="0" applyNumberFormat="1" applyFont="1" applyBorder="1" applyAlignment="1">
      <alignment vertical="top"/>
    </xf>
    <xf numFmtId="165" fontId="13" fillId="9" borderId="8" xfId="0" applyNumberFormat="1" applyFont="1" applyFill="1" applyBorder="1" applyAlignment="1">
      <alignment vertical="top"/>
    </xf>
    <xf numFmtId="165" fontId="13" fillId="0" borderId="9" xfId="0" applyNumberFormat="1" applyFont="1" applyBorder="1" applyAlignment="1">
      <alignment vertical="top"/>
    </xf>
    <xf numFmtId="0" fontId="12" fillId="0" borderId="8" xfId="0" applyFont="1" applyBorder="1" applyAlignment="1">
      <alignment horizontal="center" vertical="top"/>
    </xf>
    <xf numFmtId="0" fontId="12" fillId="0" borderId="9" xfId="0" applyFont="1" applyBorder="1" applyAlignment="1">
      <alignment vertical="top"/>
    </xf>
    <xf numFmtId="165" fontId="13" fillId="0" borderId="58" xfId="0" applyNumberFormat="1" applyFont="1" applyBorder="1" applyAlignment="1">
      <alignment vertical="top"/>
    </xf>
    <xf numFmtId="165" fontId="13" fillId="0" borderId="45" xfId="0" applyNumberFormat="1" applyFont="1" applyBorder="1" applyAlignment="1">
      <alignment vertical="top"/>
    </xf>
    <xf numFmtId="165" fontId="13" fillId="0" borderId="59" xfId="0" applyNumberFormat="1" applyFont="1" applyBorder="1" applyAlignment="1">
      <alignment vertical="top"/>
    </xf>
    <xf numFmtId="165" fontId="13" fillId="0" borderId="41" xfId="0" applyNumberFormat="1" applyFont="1" applyBorder="1" applyAlignment="1">
      <alignment vertical="top"/>
    </xf>
    <xf numFmtId="165" fontId="13" fillId="9" borderId="45" xfId="0" applyNumberFormat="1" applyFont="1" applyFill="1" applyBorder="1" applyAlignment="1">
      <alignment vertical="top"/>
    </xf>
    <xf numFmtId="165" fontId="13" fillId="0" borderId="44" xfId="0" applyNumberFormat="1" applyFont="1" applyBorder="1" applyAlignment="1">
      <alignment vertical="top"/>
    </xf>
    <xf numFmtId="0" fontId="0" fillId="0" borderId="27" xfId="0" applyBorder="1"/>
    <xf numFmtId="165" fontId="13" fillId="0" borderId="60" xfId="0" applyNumberFormat="1" applyFont="1" applyBorder="1" applyAlignment="1">
      <alignment vertical="top"/>
    </xf>
    <xf numFmtId="165" fontId="13" fillId="0" borderId="29" xfId="0" applyNumberFormat="1" applyFont="1" applyBorder="1" applyAlignment="1">
      <alignment vertical="top"/>
    </xf>
    <xf numFmtId="165" fontId="13" fillId="0" borderId="61" xfId="0" applyNumberFormat="1" applyFont="1" applyBorder="1" applyAlignment="1">
      <alignment vertical="top"/>
    </xf>
    <xf numFmtId="165" fontId="13" fillId="0" borderId="15" xfId="0" applyNumberFormat="1" applyFont="1" applyBorder="1" applyAlignment="1">
      <alignment vertical="top"/>
    </xf>
    <xf numFmtId="165" fontId="13" fillId="0" borderId="16" xfId="0" applyNumberFormat="1" applyFont="1" applyBorder="1" applyAlignment="1">
      <alignment vertical="top"/>
    </xf>
    <xf numFmtId="165" fontId="13" fillId="0" borderId="62" xfId="0" applyNumberFormat="1" applyFont="1" applyBorder="1" applyAlignment="1">
      <alignment vertical="top"/>
    </xf>
    <xf numFmtId="165" fontId="13" fillId="9" borderId="16" xfId="0" applyNumberFormat="1" applyFont="1" applyFill="1" applyBorder="1" applyAlignment="1">
      <alignment vertical="top"/>
    </xf>
    <xf numFmtId="165" fontId="13" fillId="0" borderId="17" xfId="0" applyNumberFormat="1" applyFont="1" applyBorder="1" applyAlignment="1">
      <alignment vertical="top"/>
    </xf>
    <xf numFmtId="0" fontId="12" fillId="0" borderId="16" xfId="0" applyFont="1" applyBorder="1" applyAlignment="1">
      <alignment horizontal="center" vertical="top"/>
    </xf>
    <xf numFmtId="0" fontId="8" fillId="0" borderId="50" xfId="0" applyFont="1" applyBorder="1" applyAlignment="1">
      <alignment vertical="top"/>
    </xf>
    <xf numFmtId="0" fontId="8" fillId="0" borderId="56" xfId="0" applyFont="1" applyBorder="1" applyAlignment="1">
      <alignment vertical="top"/>
    </xf>
    <xf numFmtId="14" fontId="11" fillId="0" borderId="38" xfId="0" applyNumberFormat="1" applyFont="1" applyBorder="1" applyAlignment="1">
      <alignment horizontal="center" vertical="top"/>
    </xf>
    <xf numFmtId="14" fontId="11" fillId="0" borderId="56" xfId="0" applyNumberFormat="1" applyFont="1" applyBorder="1" applyAlignment="1">
      <alignment horizontal="center" vertical="top"/>
    </xf>
    <xf numFmtId="164" fontId="8" fillId="0" borderId="7" xfId="0" applyNumberFormat="1" applyFont="1" applyBorder="1" applyAlignment="1">
      <alignment vertical="top"/>
    </xf>
    <xf numFmtId="164" fontId="8" fillId="0" borderId="8" xfId="0" applyNumberFormat="1" applyFont="1" applyBorder="1" applyAlignment="1">
      <alignment vertical="top"/>
    </xf>
    <xf numFmtId="164" fontId="8" fillId="8" borderId="9" xfId="0" applyNumberFormat="1" applyFont="1" applyFill="1" applyBorder="1" applyAlignment="1">
      <alignment vertical="top"/>
    </xf>
    <xf numFmtId="164" fontId="8" fillId="8" borderId="7" xfId="0" applyNumberFormat="1" applyFont="1" applyFill="1" applyBorder="1" applyAlignment="1">
      <alignment vertical="top"/>
    </xf>
    <xf numFmtId="164" fontId="8" fillId="8" borderId="8" xfId="0" applyNumberFormat="1" applyFont="1" applyFill="1" applyBorder="1" applyAlignment="1">
      <alignment vertical="top"/>
    </xf>
    <xf numFmtId="0" fontId="11" fillId="0" borderId="9" xfId="0" applyFont="1" applyBorder="1" applyAlignment="1">
      <alignment vertical="top"/>
    </xf>
    <xf numFmtId="0" fontId="8" fillId="0" borderId="52" xfId="0" applyFont="1" applyBorder="1" applyAlignment="1">
      <alignment vertical="top"/>
    </xf>
    <xf numFmtId="0" fontId="8" fillId="0" borderId="59" xfId="0" applyFont="1" applyBorder="1" applyAlignment="1">
      <alignment vertical="top"/>
    </xf>
    <xf numFmtId="14" fontId="11" fillId="0" borderId="45" xfId="0" applyNumberFormat="1" applyFont="1" applyBorder="1" applyAlignment="1">
      <alignment horizontal="center" vertical="top"/>
    </xf>
    <xf numFmtId="14" fontId="11" fillId="0" borderId="59" xfId="0" applyNumberFormat="1" applyFont="1" applyBorder="1" applyAlignment="1">
      <alignment horizontal="center" vertical="top"/>
    </xf>
    <xf numFmtId="164" fontId="8" fillId="0" borderId="41" xfId="0" applyNumberFormat="1" applyFont="1" applyBorder="1" applyAlignment="1">
      <alignment vertical="top"/>
    </xf>
    <xf numFmtId="164" fontId="8" fillId="8" borderId="44" xfId="0" applyNumberFormat="1" applyFont="1" applyFill="1" applyBorder="1" applyAlignment="1">
      <alignment vertical="top"/>
    </xf>
    <xf numFmtId="164" fontId="8" fillId="8" borderId="41" xfId="0" applyNumberFormat="1" applyFont="1" applyFill="1" applyBorder="1" applyAlignment="1">
      <alignment vertical="top"/>
    </xf>
    <xf numFmtId="164" fontId="8" fillId="8" borderId="45" xfId="0" applyNumberFormat="1" applyFont="1" applyFill="1" applyBorder="1" applyAlignment="1">
      <alignment vertical="top"/>
    </xf>
    <xf numFmtId="0" fontId="8" fillId="8" borderId="44" xfId="0" applyFont="1" applyFill="1" applyBorder="1" applyAlignment="1">
      <alignment vertical="top"/>
    </xf>
    <xf numFmtId="0" fontId="8" fillId="0" borderId="63" xfId="0" applyFont="1" applyBorder="1" applyAlignment="1">
      <alignment vertical="top"/>
    </xf>
    <xf numFmtId="14" fontId="11" fillId="0" borderId="29" xfId="0" applyNumberFormat="1" applyFont="1" applyBorder="1" applyAlignment="1">
      <alignment horizontal="center" vertical="top"/>
    </xf>
    <xf numFmtId="14" fontId="11" fillId="0" borderId="61" xfId="0" applyNumberFormat="1" applyFont="1" applyBorder="1" applyAlignment="1">
      <alignment horizontal="center" vertical="top"/>
    </xf>
    <xf numFmtId="164" fontId="8" fillId="0" borderId="15" xfId="0" applyNumberFormat="1" applyFont="1" applyBorder="1" applyAlignment="1">
      <alignment vertical="top"/>
    </xf>
    <xf numFmtId="164" fontId="8" fillId="8" borderId="17" xfId="0" applyNumberFormat="1" applyFont="1" applyFill="1" applyBorder="1" applyAlignment="1">
      <alignment vertical="top"/>
    </xf>
    <xf numFmtId="164" fontId="8" fillId="8" borderId="15" xfId="0" applyNumberFormat="1" applyFont="1" applyFill="1" applyBorder="1" applyAlignment="1">
      <alignment vertical="top"/>
    </xf>
    <xf numFmtId="164" fontId="8" fillId="8" borderId="16" xfId="0" applyNumberFormat="1" applyFont="1" applyFill="1" applyBorder="1" applyAlignment="1">
      <alignment vertical="top"/>
    </xf>
    <xf numFmtId="0" fontId="8" fillId="8" borderId="17" xfId="0" applyFont="1" applyFill="1" applyBorder="1" applyAlignment="1">
      <alignment vertical="top"/>
    </xf>
    <xf numFmtId="0" fontId="7" fillId="6" borderId="1" xfId="0" applyFont="1" applyFill="1" applyBorder="1" applyAlignment="1">
      <alignment horizontal="center"/>
    </xf>
    <xf numFmtId="0" fontId="7" fillId="6" borderId="2" xfId="0" applyFont="1" applyFill="1" applyBorder="1" applyAlignment="1">
      <alignment horizontal="center"/>
    </xf>
    <xf numFmtId="0" fontId="8" fillId="0" borderId="32" xfId="0" applyFont="1" applyBorder="1" applyAlignment="1">
      <alignment vertical="top"/>
    </xf>
    <xf numFmtId="0" fontId="11" fillId="0" borderId="32" xfId="0" applyFont="1" applyBorder="1" applyAlignment="1">
      <alignment vertical="top"/>
    </xf>
    <xf numFmtId="164" fontId="8" fillId="8" borderId="34" xfId="0" applyNumberFormat="1" applyFont="1" applyFill="1" applyBorder="1" applyAlignment="1">
      <alignment vertical="top"/>
    </xf>
    <xf numFmtId="164" fontId="8" fillId="8" borderId="64" xfId="0" applyNumberFormat="1" applyFont="1" applyFill="1" applyBorder="1" applyAlignment="1">
      <alignment vertical="top"/>
    </xf>
    <xf numFmtId="164" fontId="8" fillId="8" borderId="40" xfId="0" applyNumberFormat="1" applyFont="1" applyFill="1" applyBorder="1" applyAlignment="1">
      <alignment vertical="top"/>
    </xf>
    <xf numFmtId="164" fontId="8" fillId="8" borderId="65" xfId="0" applyNumberFormat="1" applyFont="1" applyFill="1" applyBorder="1" applyAlignment="1">
      <alignment vertical="top"/>
    </xf>
    <xf numFmtId="164" fontId="8" fillId="8" borderId="33" xfId="0" applyNumberFormat="1" applyFont="1" applyFill="1" applyBorder="1" applyAlignment="1">
      <alignment vertical="top"/>
    </xf>
    <xf numFmtId="164" fontId="8" fillId="8" borderId="35" xfId="0" applyNumberFormat="1" applyFont="1" applyFill="1" applyBorder="1" applyAlignment="1">
      <alignment vertical="top"/>
    </xf>
    <xf numFmtId="0" fontId="11" fillId="8" borderId="34" xfId="0" applyFont="1" applyFill="1" applyBorder="1" applyAlignment="1">
      <alignment vertical="top"/>
    </xf>
    <xf numFmtId="0" fontId="11" fillId="0" borderId="33" xfId="0" applyFont="1" applyBorder="1" applyAlignment="1">
      <alignment vertical="top"/>
    </xf>
    <xf numFmtId="0" fontId="11" fillId="0" borderId="15" xfId="0" applyFont="1" applyBorder="1" applyAlignment="1">
      <alignment vertical="center"/>
    </xf>
    <xf numFmtId="0" fontId="11" fillId="0" borderId="16" xfId="0" applyFont="1" applyBorder="1"/>
    <xf numFmtId="0" fontId="8" fillId="0" borderId="19" xfId="0" applyFont="1" applyBorder="1"/>
    <xf numFmtId="0" fontId="10" fillId="0" borderId="32" xfId="1" applyFont="1" applyBorder="1"/>
    <xf numFmtId="14" fontId="11" fillId="0" borderId="33" xfId="0" applyNumberFormat="1" applyFont="1" applyBorder="1" applyAlignment="1">
      <alignment horizontal="center"/>
    </xf>
    <xf numFmtId="14" fontId="11" fillId="0" borderId="34" xfId="0" applyNumberFormat="1" applyFont="1" applyBorder="1" applyAlignment="1">
      <alignment horizontal="center"/>
    </xf>
    <xf numFmtId="164" fontId="8" fillId="8" borderId="33" xfId="0" applyNumberFormat="1" applyFont="1" applyFill="1" applyBorder="1"/>
    <xf numFmtId="164" fontId="8" fillId="8" borderId="35" xfId="0" applyNumberFormat="1" applyFont="1" applyFill="1" applyBorder="1"/>
    <xf numFmtId="164" fontId="8" fillId="8" borderId="34" xfId="0" applyNumberFormat="1" applyFont="1" applyFill="1" applyBorder="1"/>
    <xf numFmtId="164" fontId="8" fillId="8" borderId="19" xfId="0" applyNumberFormat="1" applyFont="1" applyFill="1" applyBorder="1" applyAlignment="1">
      <alignment horizontal="right"/>
    </xf>
    <xf numFmtId="164" fontId="8" fillId="8" borderId="66" xfId="0" applyNumberFormat="1" applyFont="1" applyFill="1" applyBorder="1"/>
    <xf numFmtId="164" fontId="8" fillId="0" borderId="34" xfId="0" applyNumberFormat="1" applyFont="1" applyBorder="1" applyAlignment="1">
      <alignment horizontal="right"/>
    </xf>
    <xf numFmtId="0" fontId="11" fillId="0" borderId="67" xfId="0" applyFont="1" applyBorder="1" applyAlignment="1">
      <alignment vertical="center"/>
    </xf>
    <xf numFmtId="0" fontId="11" fillId="0" borderId="35" xfId="0" applyFont="1" applyBorder="1" applyAlignment="1">
      <alignment horizontal="center"/>
    </xf>
    <xf numFmtId="0" fontId="11" fillId="0" borderId="35" xfId="0" applyFont="1" applyBorder="1"/>
    <xf numFmtId="0" fontId="10" fillId="0" borderId="40" xfId="1" applyFont="1" applyBorder="1"/>
    <xf numFmtId="164" fontId="0" fillId="0" borderId="40" xfId="0" applyNumberFormat="1" applyFont="1" applyBorder="1" applyAlignment="1">
      <alignment horizontal="center"/>
    </xf>
    <xf numFmtId="164" fontId="8" fillId="8" borderId="40" xfId="0" applyNumberFormat="1" applyFont="1" applyFill="1" applyBorder="1" applyAlignment="1">
      <alignment horizontal="center"/>
    </xf>
    <xf numFmtId="0" fontId="8" fillId="0" borderId="61" xfId="0" applyFont="1" applyBorder="1" applyAlignment="1">
      <alignment horizontal="left"/>
    </xf>
    <xf numFmtId="0" fontId="8" fillId="0" borderId="68" xfId="0" applyFont="1" applyBorder="1" applyAlignment="1">
      <alignment horizontal="left"/>
    </xf>
    <xf numFmtId="0" fontId="8" fillId="0" borderId="65" xfId="0" applyFont="1" applyBorder="1" applyAlignment="1">
      <alignment horizontal="left"/>
    </xf>
    <xf numFmtId="0" fontId="8" fillId="0" borderId="0" xfId="0" applyFont="1" applyBorder="1" applyAlignment="1">
      <alignment horizontal="left"/>
    </xf>
    <xf numFmtId="0" fontId="14" fillId="0" borderId="65" xfId="0" applyFont="1" applyBorder="1" applyAlignment="1"/>
    <xf numFmtId="0" fontId="14" fillId="0" borderId="0" xfId="0" applyFont="1" applyBorder="1" applyAlignment="1"/>
    <xf numFmtId="0" fontId="14" fillId="0" borderId="0" xfId="0" applyFont="1" applyBorder="1"/>
    <xf numFmtId="0" fontId="14" fillId="0" borderId="56" xfId="0" applyFont="1" applyBorder="1" applyAlignment="1">
      <alignment horizontal="left"/>
    </xf>
    <xf numFmtId="0" fontId="14" fillId="0" borderId="69" xfId="0" applyFont="1" applyBorder="1" applyAlignment="1">
      <alignment horizontal="left"/>
    </xf>
    <xf numFmtId="0" fontId="15" fillId="0" borderId="0" xfId="0" applyFont="1"/>
    <xf numFmtId="0" fontId="3" fillId="7" borderId="2" xfId="0" applyFont="1" applyFill="1" applyBorder="1" applyAlignment="1">
      <alignment vertical="center"/>
    </xf>
    <xf numFmtId="0" fontId="1" fillId="7" borderId="55" xfId="0" applyFont="1" applyFill="1" applyBorder="1" applyAlignment="1">
      <alignment horizontal="center" vertical="center" wrapText="1"/>
    </xf>
    <xf numFmtId="164" fontId="6" fillId="7" borderId="55" xfId="0" applyNumberFormat="1" applyFont="1" applyFill="1" applyBorder="1" applyAlignment="1">
      <alignment horizontal="center" vertical="center"/>
    </xf>
    <xf numFmtId="164" fontId="1" fillId="7" borderId="55" xfId="0" applyNumberFormat="1" applyFont="1" applyFill="1" applyBorder="1" applyAlignment="1">
      <alignment horizontal="center" vertical="center" wrapText="1"/>
    </xf>
    <xf numFmtId="0" fontId="1" fillId="7" borderId="55" xfId="0" applyFont="1" applyFill="1" applyBorder="1" applyAlignment="1">
      <alignment horizontal="center" vertical="center"/>
    </xf>
    <xf numFmtId="0" fontId="0" fillId="0" borderId="45" xfId="0" applyBorder="1"/>
    <xf numFmtId="0" fontId="10" fillId="0" borderId="4" xfId="1" applyFont="1" applyBorder="1"/>
    <xf numFmtId="164" fontId="8" fillId="8" borderId="3" xfId="0" applyNumberFormat="1" applyFont="1" applyFill="1" applyBorder="1" applyAlignment="1">
      <alignment horizontal="center"/>
    </xf>
    <xf numFmtId="164" fontId="8" fillId="0" borderId="5" xfId="0" applyNumberFormat="1" applyFont="1" applyBorder="1"/>
    <xf numFmtId="164" fontId="8" fillId="0" borderId="10" xfId="0" applyNumberFormat="1" applyFont="1" applyBorder="1"/>
    <xf numFmtId="164" fontId="8" fillId="8" borderId="6" xfId="0" applyNumberFormat="1" applyFont="1" applyFill="1" applyBorder="1"/>
    <xf numFmtId="0" fontId="8" fillId="8" borderId="9" xfId="0" applyFont="1" applyFill="1" applyBorder="1"/>
    <xf numFmtId="164" fontId="8" fillId="0" borderId="1" xfId="0" applyNumberFormat="1" applyFont="1" applyBorder="1"/>
    <xf numFmtId="0" fontId="8" fillId="8" borderId="44" xfId="0" applyFont="1" applyFill="1" applyBorder="1"/>
    <xf numFmtId="0" fontId="11" fillId="0" borderId="45" xfId="0" applyFont="1" applyBorder="1"/>
    <xf numFmtId="0" fontId="8" fillId="8" borderId="28" xfId="0" applyFont="1" applyFill="1" applyBorder="1"/>
    <xf numFmtId="0" fontId="0" fillId="0" borderId="29" xfId="0" applyBorder="1"/>
    <xf numFmtId="0" fontId="11" fillId="0" borderId="28" xfId="0" applyFont="1" applyBorder="1" applyAlignment="1">
      <alignment horizont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0" fillId="0" borderId="7" xfId="0" applyBorder="1"/>
    <xf numFmtId="164" fontId="8" fillId="0" borderId="22" xfId="0" applyNumberFormat="1" applyFont="1" applyBorder="1"/>
    <xf numFmtId="0" fontId="8" fillId="8" borderId="37" xfId="0" applyFont="1" applyFill="1" applyBorder="1"/>
    <xf numFmtId="0" fontId="11" fillId="0" borderId="50" xfId="0" applyFont="1" applyBorder="1" applyAlignment="1">
      <alignment vertical="center"/>
    </xf>
    <xf numFmtId="0" fontId="11" fillId="0" borderId="38" xfId="0" applyFont="1" applyBorder="1"/>
    <xf numFmtId="0" fontId="11" fillId="0" borderId="52" xfId="0" applyFont="1" applyBorder="1" applyAlignment="1">
      <alignment vertical="center"/>
    </xf>
    <xf numFmtId="0" fontId="0" fillId="0" borderId="15" xfId="0" applyBorder="1"/>
    <xf numFmtId="0" fontId="11" fillId="0" borderId="47" xfId="0" applyFont="1" applyBorder="1"/>
    <xf numFmtId="0" fontId="11" fillId="8" borderId="15" xfId="0" applyFont="1" applyFill="1" applyBorder="1" applyAlignment="1">
      <alignment horizontal="center"/>
    </xf>
    <xf numFmtId="0" fontId="11" fillId="8" borderId="17" xfId="0" applyFont="1" applyFill="1" applyBorder="1" applyAlignment="1">
      <alignment horizontal="center"/>
    </xf>
    <xf numFmtId="0" fontId="8" fillId="8" borderId="17" xfId="0" applyFont="1" applyFill="1" applyBorder="1"/>
    <xf numFmtId="0" fontId="11" fillId="0" borderId="54" xfId="0" applyFont="1" applyBorder="1" applyAlignment="1">
      <alignment vertical="center"/>
    </xf>
    <xf numFmtId="0" fontId="11" fillId="0" borderId="16" xfId="0" applyFont="1" applyBorder="1" applyAlignment="1">
      <alignment horizont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ita.puglia.it/portal/page/portal/SAUSSC/Aziende%20Sanitarie/ASL/ASL%20Foggia/Delibere%20e%20Determine/Delibere" TargetMode="External"/><Relationship Id="rId13" Type="http://schemas.openxmlformats.org/officeDocument/2006/relationships/hyperlink" Target="http://www.sanita.puglia.it/portal/page/portal/SAUSSC/Aziende%20Sanitarie/ASL/ASL%20Foggia/Delibere%20e%20Determine/Delibere" TargetMode="External"/><Relationship Id="rId18" Type="http://schemas.openxmlformats.org/officeDocument/2006/relationships/hyperlink" Target="http://www.sanita.puglia.it/portal/page/portal/SAUSSC/Aziende%20Sanitarie/ASL/ASL%20Foggia/Delibere%20e%20Determine/Delibere" TargetMode="External"/><Relationship Id="rId26" Type="http://schemas.openxmlformats.org/officeDocument/2006/relationships/hyperlink" Target="http://www.sanita.puglia.it/portal/page/portal/SAUSSC/Aziende%20Sanitarie/ASL/ASL%20Foggia/Delibere%20e%20Determine/Delibere" TargetMode="External"/><Relationship Id="rId3" Type="http://schemas.openxmlformats.org/officeDocument/2006/relationships/hyperlink" Target="http://www.sanita.puglia.it/portal/page/portal/SAUSSC/Aziende%20Sanitarie/ASL/ASL%20Foggia/Delibere%20e%20Determine/Delibere" TargetMode="External"/><Relationship Id="rId21" Type="http://schemas.openxmlformats.org/officeDocument/2006/relationships/hyperlink" Target="http://www.sanita.puglia.it/portal/page/portal/SAUSSC/Aziende%20Sanitarie/ASL/ASL%20Foggia/Delibere%20e%20Determine/Delibere" TargetMode="External"/><Relationship Id="rId7" Type="http://schemas.openxmlformats.org/officeDocument/2006/relationships/hyperlink" Target="http://www.sanita.puglia.it/portal/page/portal/SAUSSC/Aziende%20Sanitarie/ASL/ASL%20Foggia/Delibere%20e%20Determine/Delibere" TargetMode="External"/><Relationship Id="rId12" Type="http://schemas.openxmlformats.org/officeDocument/2006/relationships/hyperlink" Target="http://www.sanita.puglia.it/portal/page/portal/SAUSSC/Aziende%20Sanitarie/ASL/ASL%20Foggia/Delibere%20e%20Determine/Delibere" TargetMode="External"/><Relationship Id="rId17" Type="http://schemas.openxmlformats.org/officeDocument/2006/relationships/hyperlink" Target="http://www.sanita.puglia.it/portal/page/portal/SAUSSC/Aziende%20Sanitarie/ASL/ASL%20Foggia/Delibere%20e%20Determine/Delibere" TargetMode="External"/><Relationship Id="rId25" Type="http://schemas.openxmlformats.org/officeDocument/2006/relationships/hyperlink" Target="http://www.sanita.puglia.it/portal/page/portal/SAUSSC/Aziende%20Sanitarie/ASL/ASL%20Foggia/Delibere%20e%20Determine/Delibere" TargetMode="External"/><Relationship Id="rId2" Type="http://schemas.openxmlformats.org/officeDocument/2006/relationships/hyperlink" Target="http://www.sanita.puglia.it/portal/page/portal/SAUSSC/Aziende%20Sanitarie/ASL/ASL%20Foggia/Delibere%20e%20Determine/Delibere" TargetMode="External"/><Relationship Id="rId16" Type="http://schemas.openxmlformats.org/officeDocument/2006/relationships/hyperlink" Target="http://www.sanita.puglia.it/portal/page/portal/SAUSSC/Aziende%20Sanitarie/ASL/ASL%20Foggia/Delibere%20e%20Determine/Delibere" TargetMode="External"/><Relationship Id="rId20" Type="http://schemas.openxmlformats.org/officeDocument/2006/relationships/hyperlink" Target="http://www.sanita.puglia.it/portal/page/portal/SAUSSC/Aziende%20Sanitarie/ASL/ASL%20Foggia/Delibere%20e%20Determine/Delibere" TargetMode="External"/><Relationship Id="rId29" Type="http://schemas.openxmlformats.org/officeDocument/2006/relationships/hyperlink" Target="http://www.sanita.puglia.it/portal/page/portal/SAUSSC/Aziende%20Sanitarie/ASL/ASL%20Foggia/Delibere%20e%20Determine/Delibere" TargetMode="External"/><Relationship Id="rId1" Type="http://schemas.openxmlformats.org/officeDocument/2006/relationships/hyperlink" Target="http://www.sanita.puglia.it/portal/page/portal/SAUSSC/Aziende%20Sanitarie/ASL/ASL%20Foggia/Delibere%20e%20Determine/Delibere" TargetMode="External"/><Relationship Id="rId6" Type="http://schemas.openxmlformats.org/officeDocument/2006/relationships/hyperlink" Target="http://www.sanita.puglia.it/portal/page/portal/SAUSSC/Aziende%20Sanitarie/ASL/ASL%20Foggia/Delibere%20e%20Determine/Delibere" TargetMode="External"/><Relationship Id="rId11" Type="http://schemas.openxmlformats.org/officeDocument/2006/relationships/hyperlink" Target="http://www.sanita.puglia.it/portal/page/portal/SAUSSC/Aziende%20Sanitarie/ASL/ASL%20Foggia/Delibere%20e%20Determine/Delibere" TargetMode="External"/><Relationship Id="rId24" Type="http://schemas.openxmlformats.org/officeDocument/2006/relationships/hyperlink" Target="http://www.regione.puglia.it/index.php?anno=xliii&amp;page=burp&amp;opz=getfile&amp;file=14.htm&amp;num=54" TargetMode="External"/><Relationship Id="rId32" Type="http://schemas.openxmlformats.org/officeDocument/2006/relationships/printerSettings" Target="../printerSettings/printerSettings1.bin"/><Relationship Id="rId5" Type="http://schemas.openxmlformats.org/officeDocument/2006/relationships/hyperlink" Target="http://www.sanita.puglia.it/portal/page/portal/SAUSSC/Aziende%20Sanitarie/ASL/ASL%20Foggia/Delibere%20e%20Determine/Delibere" TargetMode="External"/><Relationship Id="rId15" Type="http://schemas.openxmlformats.org/officeDocument/2006/relationships/hyperlink" Target="http://www.sanita.puglia.it/portal/page/portal/SAUSSC/Aziende%20Sanitarie/ASL/ASL%20Foggia/Delibere%20e%20Determine/Delibere" TargetMode="External"/><Relationship Id="rId23" Type="http://schemas.openxmlformats.org/officeDocument/2006/relationships/hyperlink" Target="http://www.sanita.puglia.it/portal/page/portal/SAUSSC/Aziende%20Sanitarie/ASL/ASL%20Foggia/Delibere%20e%20Determine/Delibere" TargetMode="External"/><Relationship Id="rId28" Type="http://schemas.openxmlformats.org/officeDocument/2006/relationships/hyperlink" Target="http://www.sanita.puglia.it/portal/page/portal/SAUSSC/Aziende%20Sanitarie/ASL/ASL%20Foggia/Amministrazione%20trasparente/Personale/Incarichi%20amministrativi%20di%20vertice/Direttore%20generale/1704%20-%202015.pdf" TargetMode="External"/><Relationship Id="rId10" Type="http://schemas.openxmlformats.org/officeDocument/2006/relationships/hyperlink" Target="http://www.sanita.puglia.it/portal/page/portal/SAUSSC/Aziende%20Sanitarie/ASL/ASL%20Foggia/Delibere%20e%20Determine/Delibere" TargetMode="External"/><Relationship Id="rId19" Type="http://schemas.openxmlformats.org/officeDocument/2006/relationships/hyperlink" Target="http://www.sanita.puglia.it/portal/page/portal/SAUSSC/Aziende%20Sanitarie/ASL/ASL%20Foggia/Delibere%20e%20Determine/Delibere" TargetMode="External"/><Relationship Id="rId31" Type="http://schemas.openxmlformats.org/officeDocument/2006/relationships/hyperlink" Target="http://www.sanita.puglia.it/portal/page/portal/SAUSSC/Aziende%20Sanitarie/ASL/ASL%20Foggia/Delibere%20e%20Determine/Delibere" TargetMode="External"/><Relationship Id="rId4" Type="http://schemas.openxmlformats.org/officeDocument/2006/relationships/hyperlink" Target="http://www.sanita.puglia.it/portal/page/portal/SAUSSC/Aziende%20Sanitarie/ASL/ASL%20Foggia/Delibere%20e%20Determine/Delibere" TargetMode="External"/><Relationship Id="rId9" Type="http://schemas.openxmlformats.org/officeDocument/2006/relationships/hyperlink" Target="http://www.sanita.puglia.it/portal/page/portal/SAUSSC/Aziende%20Sanitarie/ASL/ASL%20Foggia/Delibere%20e%20Determine/Delibere" TargetMode="External"/><Relationship Id="rId14" Type="http://schemas.openxmlformats.org/officeDocument/2006/relationships/hyperlink" Target="http://www.sanita.puglia.it/portal/page/portal/SAUSSC/Aziende%20Sanitarie/ASL/ASL%20Foggia/Delibere%20e%20Determine/Delibere" TargetMode="External"/><Relationship Id="rId22" Type="http://schemas.openxmlformats.org/officeDocument/2006/relationships/hyperlink" Target="http://www.sanita.puglia.it/portal/page/portal/SAUSSC/Aziende%20Sanitarie/ASL/ASL%20Foggia/Delibere%20e%20Determine/Delibere" TargetMode="External"/><Relationship Id="rId27" Type="http://schemas.openxmlformats.org/officeDocument/2006/relationships/hyperlink" Target="http://www.sanita.puglia.it/portal/page/portal/SAUSSC/Aziende%20Sanitarie/ASL/ASL%20Foggia/Amministrazione%20trasparente/Personale/Incarichi%20amministrativi%20di%20vertice/Direttore%20generale/ATTO%20DELIBERATIVO%20R.P..pdf" TargetMode="External"/><Relationship Id="rId30" Type="http://schemas.openxmlformats.org/officeDocument/2006/relationships/hyperlink" Target="http://www.sanita.puglia.it/portal/page/portal/SAUSSC/Aziende%20Sanitarie/ASL/ASL%20Foggia/Delibere%20e%20Determine/Delibe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
  <sheetViews>
    <sheetView tabSelected="1" topLeftCell="H64" workbookViewId="0">
      <selection activeCell="G91" sqref="G91"/>
    </sheetView>
  </sheetViews>
  <sheetFormatPr defaultRowHeight="15" x14ac:dyDescent="0.25"/>
  <cols>
    <col min="1" max="1" width="3.28515625" customWidth="1"/>
    <col min="2" max="2" width="24.42578125" customWidth="1"/>
    <col min="3" max="3" width="43.85546875" customWidth="1"/>
    <col min="4" max="4" width="11.5703125" customWidth="1"/>
    <col min="5" max="5" width="11.85546875" customWidth="1"/>
    <col min="6" max="15" width="12.7109375" customWidth="1"/>
    <col min="16" max="16" width="29.85546875" customWidth="1"/>
    <col min="17" max="17" width="25.5703125" customWidth="1"/>
    <col min="18" max="18" width="37.85546875" customWidth="1"/>
  </cols>
  <sheetData>
    <row r="1" spans="1:18" ht="34.5" thickBot="1" x14ac:dyDescent="0.3">
      <c r="A1" s="1" t="s">
        <v>0</v>
      </c>
      <c r="B1" s="2"/>
      <c r="C1" s="2"/>
      <c r="D1" s="2"/>
      <c r="E1" s="2"/>
      <c r="F1" s="2"/>
      <c r="G1" s="2"/>
      <c r="H1" s="2"/>
      <c r="I1" s="2"/>
      <c r="J1" s="2"/>
      <c r="K1" s="2"/>
      <c r="L1" s="2"/>
      <c r="M1" s="2"/>
      <c r="N1" s="2"/>
      <c r="O1" s="2"/>
      <c r="P1" s="2"/>
      <c r="Q1" s="2"/>
      <c r="R1" s="2"/>
    </row>
    <row r="2" spans="1:18" ht="31.5" customHeight="1" x14ac:dyDescent="0.25">
      <c r="A2" s="3" t="s">
        <v>1</v>
      </c>
      <c r="B2" s="4" t="s">
        <v>2</v>
      </c>
      <c r="C2" s="5" t="s">
        <v>3</v>
      </c>
      <c r="D2" s="6" t="s">
        <v>4</v>
      </c>
      <c r="E2" s="7" t="s">
        <v>5</v>
      </c>
      <c r="F2" s="8" t="s">
        <v>6</v>
      </c>
      <c r="G2" s="9"/>
      <c r="H2" s="10"/>
      <c r="I2" s="8" t="s">
        <v>7</v>
      </c>
      <c r="J2" s="9"/>
      <c r="K2" s="10"/>
      <c r="L2" s="8" t="s">
        <v>8</v>
      </c>
      <c r="M2" s="9"/>
      <c r="N2" s="9"/>
      <c r="O2" s="11" t="s">
        <v>9</v>
      </c>
      <c r="P2" s="6" t="s">
        <v>10</v>
      </c>
      <c r="Q2" s="12" t="s">
        <v>11</v>
      </c>
      <c r="R2" s="7" t="s">
        <v>12</v>
      </c>
    </row>
    <row r="3" spans="1:18" ht="23.25" thickBot="1" x14ac:dyDescent="0.3">
      <c r="A3" s="13"/>
      <c r="B3" s="14"/>
      <c r="C3" s="15"/>
      <c r="D3" s="16"/>
      <c r="E3" s="17"/>
      <c r="F3" s="18" t="s">
        <v>13</v>
      </c>
      <c r="G3" s="19" t="s">
        <v>14</v>
      </c>
      <c r="H3" s="20" t="s">
        <v>15</v>
      </c>
      <c r="I3" s="21" t="s">
        <v>13</v>
      </c>
      <c r="J3" s="22" t="s">
        <v>14</v>
      </c>
      <c r="K3" s="23" t="s">
        <v>15</v>
      </c>
      <c r="L3" s="24" t="s">
        <v>13</v>
      </c>
      <c r="M3" s="25" t="s">
        <v>14</v>
      </c>
      <c r="N3" s="25" t="s">
        <v>15</v>
      </c>
      <c r="O3" s="26"/>
      <c r="P3" s="16"/>
      <c r="Q3" s="27"/>
      <c r="R3" s="17"/>
    </row>
    <row r="4" spans="1:18" ht="15.75" thickBot="1" x14ac:dyDescent="0.3">
      <c r="A4" s="28"/>
      <c r="B4" s="29"/>
      <c r="C4" s="29"/>
      <c r="D4" s="29"/>
      <c r="E4" s="29"/>
      <c r="F4" s="29"/>
      <c r="G4" s="29"/>
      <c r="H4" s="29"/>
      <c r="I4" s="29"/>
      <c r="J4" s="29"/>
      <c r="K4" s="29"/>
      <c r="L4" s="29"/>
      <c r="M4" s="29"/>
      <c r="N4" s="29"/>
      <c r="O4" s="29"/>
      <c r="P4" s="29"/>
      <c r="Q4" s="29"/>
      <c r="R4" s="29"/>
    </row>
    <row r="5" spans="1:18" ht="16.5" thickBot="1" x14ac:dyDescent="0.3">
      <c r="A5" s="30" t="s">
        <v>16</v>
      </c>
      <c r="B5" s="31"/>
      <c r="C5" s="31"/>
      <c r="D5" s="31"/>
      <c r="E5" s="31"/>
      <c r="F5" s="31"/>
      <c r="G5" s="31"/>
      <c r="H5" s="31"/>
      <c r="I5" s="31"/>
      <c r="J5" s="31"/>
      <c r="K5" s="31"/>
      <c r="L5" s="31"/>
      <c r="M5" s="31"/>
      <c r="N5" s="31"/>
      <c r="O5" s="31"/>
      <c r="P5" s="31"/>
      <c r="Q5" s="31"/>
      <c r="R5" s="31"/>
    </row>
    <row r="6" spans="1:18" x14ac:dyDescent="0.25">
      <c r="A6" s="32">
        <v>1</v>
      </c>
      <c r="B6" s="33" t="s">
        <v>17</v>
      </c>
      <c r="C6" s="34" t="s">
        <v>18</v>
      </c>
      <c r="D6" s="35">
        <v>41518</v>
      </c>
      <c r="E6" s="36">
        <v>42094</v>
      </c>
      <c r="F6" s="37">
        <v>4250</v>
      </c>
      <c r="G6" s="38">
        <v>3332</v>
      </c>
      <c r="H6" s="39"/>
      <c r="I6" s="37">
        <f>1500*12</f>
        <v>18000</v>
      </c>
      <c r="J6" s="38">
        <f>I6*77%</f>
        <v>13860</v>
      </c>
      <c r="K6" s="39"/>
      <c r="L6" s="37">
        <v>4500</v>
      </c>
      <c r="M6" s="38">
        <f>L6*77%</f>
        <v>3465</v>
      </c>
      <c r="N6" s="40"/>
      <c r="O6" s="41">
        <v>4500</v>
      </c>
      <c r="P6" s="42" t="s">
        <v>19</v>
      </c>
      <c r="Q6" s="43" t="s">
        <v>20</v>
      </c>
      <c r="R6" s="44" t="s">
        <v>21</v>
      </c>
    </row>
    <row r="7" spans="1:18" ht="15.75" thickBot="1" x14ac:dyDescent="0.3">
      <c r="A7" s="46">
        <v>2</v>
      </c>
      <c r="B7" s="47" t="s">
        <v>22</v>
      </c>
      <c r="C7" s="48" t="s">
        <v>18</v>
      </c>
      <c r="D7" s="49">
        <v>41518</v>
      </c>
      <c r="E7" s="50">
        <v>42094</v>
      </c>
      <c r="F7" s="51">
        <v>4250</v>
      </c>
      <c r="G7" s="52">
        <v>3022</v>
      </c>
      <c r="H7" s="53"/>
      <c r="I7" s="51">
        <v>18000</v>
      </c>
      <c r="J7" s="52">
        <f>16336.8*77%</f>
        <v>12579.335999999999</v>
      </c>
      <c r="K7" s="54"/>
      <c r="L7" s="51">
        <v>4500</v>
      </c>
      <c r="M7" s="52">
        <v>3144.83</v>
      </c>
      <c r="N7" s="55"/>
      <c r="O7" s="56">
        <v>4500</v>
      </c>
      <c r="P7" s="57" t="s">
        <v>19</v>
      </c>
      <c r="Q7" s="58" t="s">
        <v>20</v>
      </c>
      <c r="R7" s="59" t="s">
        <v>21</v>
      </c>
    </row>
    <row r="8" spans="1:18" ht="15.75" thickBot="1" x14ac:dyDescent="0.3">
      <c r="A8" s="60"/>
      <c r="B8" s="61"/>
      <c r="C8" s="62"/>
      <c r="D8" s="63"/>
      <c r="E8" s="63"/>
      <c r="F8" s="64"/>
      <c r="G8" s="64"/>
      <c r="H8" s="64"/>
      <c r="I8" s="64"/>
      <c r="J8" s="64"/>
      <c r="K8" s="64"/>
      <c r="L8" s="64"/>
      <c r="M8" s="64" t="s">
        <v>23</v>
      </c>
      <c r="N8" s="64"/>
      <c r="O8" s="65"/>
      <c r="P8" s="65"/>
      <c r="Q8" s="63"/>
      <c r="R8" s="65"/>
    </row>
    <row r="9" spans="1:18" ht="16.5" thickBot="1" x14ac:dyDescent="0.3">
      <c r="A9" s="66" t="s">
        <v>24</v>
      </c>
      <c r="B9" s="67"/>
      <c r="C9" s="67"/>
      <c r="D9" s="67"/>
      <c r="E9" s="67"/>
      <c r="F9" s="67"/>
      <c r="G9" s="67"/>
      <c r="H9" s="67"/>
      <c r="I9" s="67"/>
      <c r="J9" s="67"/>
      <c r="K9" s="67"/>
      <c r="L9" s="67"/>
      <c r="M9" s="67"/>
      <c r="N9" s="67"/>
      <c r="O9" s="67"/>
      <c r="P9" s="67"/>
      <c r="Q9" s="67"/>
      <c r="R9" s="67"/>
    </row>
    <row r="10" spans="1:18" ht="15.75" thickBot="1" x14ac:dyDescent="0.3">
      <c r="A10" s="68">
        <v>3</v>
      </c>
      <c r="B10" s="69" t="s">
        <v>25</v>
      </c>
      <c r="C10" s="70" t="s">
        <v>26</v>
      </c>
      <c r="D10" s="71">
        <v>39783</v>
      </c>
      <c r="E10" s="72">
        <v>41912</v>
      </c>
      <c r="F10" s="73">
        <f>1812*13</f>
        <v>23556</v>
      </c>
      <c r="G10" s="74">
        <f>1171.32+1206.85+1194.83+1192.4+1195.98+1192.78+1196.19+1196.37+1193.13+5509</f>
        <v>16248.849999999999</v>
      </c>
      <c r="H10" s="75"/>
      <c r="I10" s="73">
        <v>16308</v>
      </c>
      <c r="J10" s="74">
        <v>9589</v>
      </c>
      <c r="K10" s="75"/>
      <c r="L10" s="76"/>
      <c r="M10" s="77"/>
      <c r="N10" s="77"/>
      <c r="O10" s="78"/>
      <c r="P10" s="79" t="s">
        <v>27</v>
      </c>
      <c r="Q10" s="80" t="s">
        <v>28</v>
      </c>
      <c r="R10" s="81" t="s">
        <v>29</v>
      </c>
    </row>
    <row r="11" spans="1:18" ht="15.75" thickBot="1" x14ac:dyDescent="0.3">
      <c r="A11" s="60"/>
      <c r="B11" s="61"/>
      <c r="C11" s="61"/>
      <c r="D11" s="61"/>
      <c r="E11" s="61"/>
      <c r="F11" s="61"/>
      <c r="G11" s="61"/>
      <c r="H11" s="61"/>
      <c r="I11" s="61"/>
      <c r="J11" s="61"/>
      <c r="K11" s="61"/>
      <c r="L11" s="61"/>
      <c r="M11" s="61"/>
      <c r="N11" s="61"/>
      <c r="O11" s="61"/>
      <c r="P11" s="61"/>
      <c r="Q11" s="61"/>
      <c r="R11" s="61"/>
    </row>
    <row r="12" spans="1:18" ht="16.5" thickBot="1" x14ac:dyDescent="0.3">
      <c r="A12" s="66" t="s">
        <v>30</v>
      </c>
      <c r="B12" s="67"/>
      <c r="C12" s="67"/>
      <c r="D12" s="67"/>
      <c r="E12" s="67"/>
      <c r="F12" s="67"/>
      <c r="G12" s="67"/>
      <c r="H12" s="67"/>
      <c r="I12" s="67"/>
      <c r="J12" s="67"/>
      <c r="K12" s="67"/>
      <c r="L12" s="67"/>
      <c r="M12" s="67"/>
      <c r="N12" s="67"/>
      <c r="O12" s="67"/>
      <c r="P12" s="67"/>
      <c r="Q12" s="67"/>
      <c r="R12" s="67"/>
    </row>
    <row r="13" spans="1:18" x14ac:dyDescent="0.25">
      <c r="A13" s="32">
        <v>4</v>
      </c>
      <c r="B13" s="33" t="s">
        <v>31</v>
      </c>
      <c r="C13" s="83" t="s">
        <v>32</v>
      </c>
      <c r="D13" s="84">
        <v>42217</v>
      </c>
      <c r="E13" s="85">
        <v>42582</v>
      </c>
      <c r="F13" s="86"/>
      <c r="G13" s="87"/>
      <c r="H13" s="88"/>
      <c r="I13" s="86"/>
      <c r="J13" s="87"/>
      <c r="K13" s="88"/>
      <c r="L13" s="89">
        <v>6214.11</v>
      </c>
      <c r="M13" s="90">
        <v>3726</v>
      </c>
      <c r="N13" s="91"/>
      <c r="O13" s="92">
        <v>6214.11</v>
      </c>
      <c r="P13" s="93" t="s">
        <v>33</v>
      </c>
      <c r="Q13" s="94" t="s">
        <v>34</v>
      </c>
      <c r="R13" s="95" t="s">
        <v>35</v>
      </c>
    </row>
    <row r="14" spans="1:18" x14ac:dyDescent="0.25">
      <c r="A14" s="96">
        <v>5</v>
      </c>
      <c r="B14" s="97" t="s">
        <v>36</v>
      </c>
      <c r="C14" s="98" t="s">
        <v>37</v>
      </c>
      <c r="D14" s="99">
        <v>42095</v>
      </c>
      <c r="E14" s="100">
        <v>42460</v>
      </c>
      <c r="F14" s="101"/>
      <c r="G14" s="102"/>
      <c r="H14" s="103"/>
      <c r="I14" s="101"/>
      <c r="J14" s="102"/>
      <c r="K14" s="103"/>
      <c r="L14" s="104">
        <v>16570.96</v>
      </c>
      <c r="M14" s="105">
        <v>8624</v>
      </c>
      <c r="N14" s="106"/>
      <c r="O14" s="107">
        <v>16570.96</v>
      </c>
      <c r="P14" s="108" t="s">
        <v>33</v>
      </c>
      <c r="Q14" s="109" t="s">
        <v>34</v>
      </c>
      <c r="R14" s="110" t="s">
        <v>38</v>
      </c>
    </row>
    <row r="15" spans="1:18" x14ac:dyDescent="0.25">
      <c r="A15" s="96">
        <v>6</v>
      </c>
      <c r="B15" s="97" t="s">
        <v>39</v>
      </c>
      <c r="C15" s="98" t="s">
        <v>40</v>
      </c>
      <c r="D15" s="99">
        <v>42095</v>
      </c>
      <c r="E15" s="100">
        <v>42460</v>
      </c>
      <c r="F15" s="101"/>
      <c r="G15" s="102"/>
      <c r="H15" s="103"/>
      <c r="I15" s="101"/>
      <c r="J15" s="102"/>
      <c r="K15" s="103"/>
      <c r="L15" s="104">
        <v>16570.96</v>
      </c>
      <c r="M15" s="105">
        <v>8624</v>
      </c>
      <c r="N15" s="106"/>
      <c r="O15" s="107">
        <v>16570.96</v>
      </c>
      <c r="P15" s="108" t="s">
        <v>41</v>
      </c>
      <c r="Q15" s="109" t="s">
        <v>34</v>
      </c>
      <c r="R15" s="110" t="s">
        <v>42</v>
      </c>
    </row>
    <row r="16" spans="1:18" x14ac:dyDescent="0.25">
      <c r="A16" s="96">
        <v>7</v>
      </c>
      <c r="B16" s="97" t="s">
        <v>43</v>
      </c>
      <c r="C16" s="98" t="s">
        <v>40</v>
      </c>
      <c r="D16" s="99">
        <v>42095</v>
      </c>
      <c r="E16" s="100">
        <v>42247</v>
      </c>
      <c r="F16" s="101"/>
      <c r="G16" s="102"/>
      <c r="H16" s="103"/>
      <c r="I16" s="101"/>
      <c r="J16" s="102"/>
      <c r="K16" s="103"/>
      <c r="L16" s="104">
        <v>10356.85</v>
      </c>
      <c r="M16" s="105">
        <v>6111</v>
      </c>
      <c r="N16" s="106"/>
      <c r="O16" s="107">
        <v>10356.85</v>
      </c>
      <c r="P16" s="108" t="s">
        <v>33</v>
      </c>
      <c r="Q16" s="109" t="s">
        <v>34</v>
      </c>
      <c r="R16" s="110" t="s">
        <v>44</v>
      </c>
    </row>
    <row r="17" spans="1:18" x14ac:dyDescent="0.25">
      <c r="A17" s="96">
        <v>8</v>
      </c>
      <c r="B17" s="97" t="s">
        <v>45</v>
      </c>
      <c r="C17" s="98" t="s">
        <v>46</v>
      </c>
      <c r="D17" s="99">
        <v>42095</v>
      </c>
      <c r="E17" s="100">
        <v>42460</v>
      </c>
      <c r="F17" s="101"/>
      <c r="G17" s="102"/>
      <c r="H17" s="103"/>
      <c r="I17" s="101"/>
      <c r="J17" s="102"/>
      <c r="K17" s="103"/>
      <c r="L17" s="104">
        <v>16570.96</v>
      </c>
      <c r="M17" s="105">
        <v>8624</v>
      </c>
      <c r="N17" s="106"/>
      <c r="O17" s="107">
        <v>16570.96</v>
      </c>
      <c r="P17" s="108" t="s">
        <v>33</v>
      </c>
      <c r="Q17" s="109" t="s">
        <v>34</v>
      </c>
      <c r="R17" s="110" t="s">
        <v>38</v>
      </c>
    </row>
    <row r="18" spans="1:18" x14ac:dyDescent="0.25">
      <c r="A18" s="96">
        <v>9</v>
      </c>
      <c r="B18" s="97" t="s">
        <v>47</v>
      </c>
      <c r="C18" s="98" t="s">
        <v>37</v>
      </c>
      <c r="D18" s="99">
        <v>42095</v>
      </c>
      <c r="E18" s="100">
        <v>42460</v>
      </c>
      <c r="F18" s="101"/>
      <c r="G18" s="102"/>
      <c r="H18" s="103"/>
      <c r="I18" s="101"/>
      <c r="J18" s="102"/>
      <c r="K18" s="103"/>
      <c r="L18" s="104">
        <v>16570.96</v>
      </c>
      <c r="M18" s="105">
        <v>8624</v>
      </c>
      <c r="N18" s="106"/>
      <c r="O18" s="107">
        <v>16570.96</v>
      </c>
      <c r="P18" s="108" t="s">
        <v>33</v>
      </c>
      <c r="Q18" s="109" t="s">
        <v>34</v>
      </c>
      <c r="R18" s="110" t="s">
        <v>48</v>
      </c>
    </row>
    <row r="19" spans="1:18" ht="15.75" thickBot="1" x14ac:dyDescent="0.3">
      <c r="A19" s="46">
        <v>10</v>
      </c>
      <c r="B19" s="47" t="s">
        <v>49</v>
      </c>
      <c r="C19" s="48" t="s">
        <v>46</v>
      </c>
      <c r="D19" s="49">
        <v>42095</v>
      </c>
      <c r="E19" s="50">
        <v>42460</v>
      </c>
      <c r="F19" s="111"/>
      <c r="G19" s="112"/>
      <c r="H19" s="113"/>
      <c r="I19" s="111"/>
      <c r="J19" s="112"/>
      <c r="K19" s="113"/>
      <c r="L19" s="51">
        <v>16570.96</v>
      </c>
      <c r="M19" s="52">
        <v>8624</v>
      </c>
      <c r="N19" s="114"/>
      <c r="O19" s="56">
        <v>16570.96</v>
      </c>
      <c r="P19" s="115" t="s">
        <v>33</v>
      </c>
      <c r="Q19" s="58" t="s">
        <v>34</v>
      </c>
      <c r="R19" s="116" t="s">
        <v>50</v>
      </c>
    </row>
    <row r="20" spans="1:18" ht="15.75" thickBot="1" x14ac:dyDescent="0.3">
      <c r="A20" s="60"/>
      <c r="B20" s="61"/>
      <c r="C20" s="61"/>
      <c r="D20" s="61"/>
      <c r="E20" s="61"/>
      <c r="F20" s="61"/>
      <c r="G20" s="61"/>
      <c r="H20" s="61"/>
      <c r="I20" s="61"/>
      <c r="J20" s="61"/>
      <c r="K20" s="61"/>
      <c r="L20" s="61"/>
      <c r="M20" s="61"/>
      <c r="N20" s="61"/>
      <c r="O20" s="61"/>
      <c r="P20" s="61"/>
      <c r="Q20" s="61"/>
      <c r="R20" s="61"/>
    </row>
    <row r="21" spans="1:18" ht="16.5" thickBot="1" x14ac:dyDescent="0.3">
      <c r="A21" s="66" t="s">
        <v>51</v>
      </c>
      <c r="B21" s="67"/>
      <c r="C21" s="67"/>
      <c r="D21" s="67"/>
      <c r="E21" s="67"/>
      <c r="F21" s="67"/>
      <c r="G21" s="67"/>
      <c r="H21" s="67"/>
      <c r="I21" s="67"/>
      <c r="J21" s="67"/>
      <c r="K21" s="67"/>
      <c r="L21" s="67"/>
      <c r="M21" s="67"/>
      <c r="N21" s="67"/>
      <c r="O21" s="67"/>
      <c r="P21" s="67"/>
      <c r="Q21" s="67"/>
      <c r="R21" s="67"/>
    </row>
    <row r="22" spans="1:18" x14ac:dyDescent="0.25">
      <c r="A22" s="117">
        <v>11</v>
      </c>
      <c r="B22" s="118" t="s">
        <v>52</v>
      </c>
      <c r="C22" s="34" t="s">
        <v>53</v>
      </c>
      <c r="D22" s="35">
        <v>42026</v>
      </c>
      <c r="E22" s="36">
        <v>42185</v>
      </c>
      <c r="F22" s="119"/>
      <c r="G22" s="120"/>
      <c r="H22" s="121"/>
      <c r="I22" s="119"/>
      <c r="J22" s="120"/>
      <c r="K22" s="121"/>
      <c r="L22" s="37">
        <v>25040.799999999999</v>
      </c>
      <c r="M22" s="38">
        <v>18268</v>
      </c>
      <c r="N22" s="120"/>
      <c r="O22" s="41">
        <v>25040.799999999999</v>
      </c>
      <c r="P22" s="42" t="s">
        <v>54</v>
      </c>
      <c r="Q22" s="43" t="s">
        <v>55</v>
      </c>
      <c r="R22" s="44" t="s">
        <v>56</v>
      </c>
    </row>
    <row r="23" spans="1:18" x14ac:dyDescent="0.25">
      <c r="A23" s="122">
        <v>12</v>
      </c>
      <c r="B23" s="97" t="s">
        <v>57</v>
      </c>
      <c r="C23" s="98" t="s">
        <v>58</v>
      </c>
      <c r="D23" s="99">
        <v>42026</v>
      </c>
      <c r="E23" s="100">
        <v>42185</v>
      </c>
      <c r="F23" s="123"/>
      <c r="G23" s="106"/>
      <c r="H23" s="124"/>
      <c r="I23" s="123"/>
      <c r="J23" s="106"/>
      <c r="K23" s="124"/>
      <c r="L23" s="104">
        <v>10150</v>
      </c>
      <c r="M23" s="105">
        <v>6997</v>
      </c>
      <c r="N23" s="106"/>
      <c r="O23" s="107">
        <v>10150</v>
      </c>
      <c r="P23" s="125" t="s">
        <v>59</v>
      </c>
      <c r="Q23" s="94" t="s">
        <v>55</v>
      </c>
      <c r="R23" s="110" t="s">
        <v>56</v>
      </c>
    </row>
    <row r="24" spans="1:18" x14ac:dyDescent="0.25">
      <c r="A24" s="122">
        <v>13</v>
      </c>
      <c r="B24" s="97" t="s">
        <v>60</v>
      </c>
      <c r="C24" s="98" t="s">
        <v>61</v>
      </c>
      <c r="D24" s="99">
        <v>42026</v>
      </c>
      <c r="E24" s="100">
        <v>42185</v>
      </c>
      <c r="F24" s="123"/>
      <c r="G24" s="106"/>
      <c r="H24" s="124"/>
      <c r="I24" s="123"/>
      <c r="J24" s="106"/>
      <c r="K24" s="124"/>
      <c r="L24" s="104">
        <v>39000</v>
      </c>
      <c r="M24" s="105">
        <v>27860</v>
      </c>
      <c r="N24" s="106"/>
      <c r="O24" s="107">
        <v>39000</v>
      </c>
      <c r="P24" s="125" t="s">
        <v>62</v>
      </c>
      <c r="Q24" s="94" t="s">
        <v>55</v>
      </c>
      <c r="R24" s="110" t="s">
        <v>56</v>
      </c>
    </row>
    <row r="25" spans="1:18" x14ac:dyDescent="0.25">
      <c r="A25" s="122">
        <v>14</v>
      </c>
      <c r="B25" s="97" t="s">
        <v>63</v>
      </c>
      <c r="C25" s="98" t="s">
        <v>64</v>
      </c>
      <c r="D25" s="99">
        <v>42026</v>
      </c>
      <c r="E25" s="100">
        <v>42185</v>
      </c>
      <c r="F25" s="123"/>
      <c r="G25" s="106"/>
      <c r="H25" s="124"/>
      <c r="I25" s="123"/>
      <c r="J25" s="106"/>
      <c r="K25" s="124"/>
      <c r="L25" s="104">
        <v>8000.13</v>
      </c>
      <c r="M25" s="105">
        <v>5515</v>
      </c>
      <c r="N25" s="106"/>
      <c r="O25" s="107">
        <v>8000.13</v>
      </c>
      <c r="P25" s="125" t="s">
        <v>65</v>
      </c>
      <c r="Q25" s="94" t="s">
        <v>55</v>
      </c>
      <c r="R25" s="110" t="s">
        <v>56</v>
      </c>
    </row>
    <row r="26" spans="1:18" x14ac:dyDescent="0.25">
      <c r="A26" s="122">
        <v>15</v>
      </c>
      <c r="B26" s="97" t="s">
        <v>66</v>
      </c>
      <c r="C26" s="98" t="s">
        <v>67</v>
      </c>
      <c r="D26" s="99">
        <v>42026</v>
      </c>
      <c r="E26" s="100">
        <v>42185</v>
      </c>
      <c r="F26" s="123"/>
      <c r="G26" s="106"/>
      <c r="H26" s="124"/>
      <c r="I26" s="123"/>
      <c r="J26" s="106"/>
      <c r="K26" s="124"/>
      <c r="L26" s="104">
        <v>9800.6200000000008</v>
      </c>
      <c r="M26" s="105">
        <v>6756</v>
      </c>
      <c r="N26" s="106"/>
      <c r="O26" s="107">
        <v>9800.6200000000008</v>
      </c>
      <c r="P26" s="125" t="s">
        <v>68</v>
      </c>
      <c r="Q26" s="94" t="s">
        <v>55</v>
      </c>
      <c r="R26" s="110" t="s">
        <v>56</v>
      </c>
    </row>
    <row r="27" spans="1:18" x14ac:dyDescent="0.25">
      <c r="A27" s="122">
        <v>16</v>
      </c>
      <c r="B27" s="97" t="s">
        <v>69</v>
      </c>
      <c r="C27" s="98" t="s">
        <v>70</v>
      </c>
      <c r="D27" s="99">
        <v>42026</v>
      </c>
      <c r="E27" s="100">
        <v>42185</v>
      </c>
      <c r="F27" s="123"/>
      <c r="G27" s="106"/>
      <c r="H27" s="124"/>
      <c r="I27" s="123"/>
      <c r="J27" s="106"/>
      <c r="K27" s="124"/>
      <c r="L27" s="104">
        <v>20500.54</v>
      </c>
      <c r="M27" s="105">
        <v>13998</v>
      </c>
      <c r="N27" s="106"/>
      <c r="O27" s="107">
        <v>20500.54</v>
      </c>
      <c r="P27" s="125" t="s">
        <v>71</v>
      </c>
      <c r="Q27" s="94" t="s">
        <v>55</v>
      </c>
      <c r="R27" s="110" t="s">
        <v>56</v>
      </c>
    </row>
    <row r="28" spans="1:18" x14ac:dyDescent="0.25">
      <c r="A28" s="122">
        <v>17</v>
      </c>
      <c r="B28" s="97" t="s">
        <v>72</v>
      </c>
      <c r="C28" s="98" t="s">
        <v>73</v>
      </c>
      <c r="D28" s="99">
        <v>42026</v>
      </c>
      <c r="E28" s="100">
        <v>42185</v>
      </c>
      <c r="F28" s="123"/>
      <c r="G28" s="106"/>
      <c r="H28" s="124"/>
      <c r="I28" s="123"/>
      <c r="J28" s="106"/>
      <c r="K28" s="124"/>
      <c r="L28" s="104">
        <v>17000.349999999999</v>
      </c>
      <c r="M28" s="105">
        <v>13010</v>
      </c>
      <c r="N28" s="106"/>
      <c r="O28" s="107">
        <v>17000.349999999999</v>
      </c>
      <c r="P28" s="125" t="s">
        <v>74</v>
      </c>
      <c r="Q28" s="94" t="s">
        <v>55</v>
      </c>
      <c r="R28" s="110" t="s">
        <v>56</v>
      </c>
    </row>
    <row r="29" spans="1:18" x14ac:dyDescent="0.25">
      <c r="A29" s="122">
        <v>18</v>
      </c>
      <c r="B29" s="97" t="s">
        <v>75</v>
      </c>
      <c r="C29" s="98" t="s">
        <v>76</v>
      </c>
      <c r="D29" s="99">
        <v>42026</v>
      </c>
      <c r="E29" s="100">
        <v>42185</v>
      </c>
      <c r="F29" s="123"/>
      <c r="G29" s="106"/>
      <c r="H29" s="124"/>
      <c r="I29" s="123"/>
      <c r="J29" s="106"/>
      <c r="K29" s="124"/>
      <c r="L29" s="104">
        <v>20350.14</v>
      </c>
      <c r="M29" s="105">
        <v>13900</v>
      </c>
      <c r="N29" s="106"/>
      <c r="O29" s="107">
        <v>20350.14</v>
      </c>
      <c r="P29" s="125" t="s">
        <v>77</v>
      </c>
      <c r="Q29" s="94" t="s">
        <v>55</v>
      </c>
      <c r="R29" s="110" t="s">
        <v>56</v>
      </c>
    </row>
    <row r="30" spans="1:18" x14ac:dyDescent="0.25">
      <c r="A30" s="122">
        <v>19</v>
      </c>
      <c r="B30" s="97" t="s">
        <v>78</v>
      </c>
      <c r="C30" s="98" t="s">
        <v>79</v>
      </c>
      <c r="D30" s="99">
        <v>42026</v>
      </c>
      <c r="E30" s="100">
        <v>42185</v>
      </c>
      <c r="F30" s="123"/>
      <c r="G30" s="106"/>
      <c r="H30" s="124"/>
      <c r="I30" s="123"/>
      <c r="J30" s="106"/>
      <c r="K30" s="124"/>
      <c r="L30" s="104">
        <v>8600.81</v>
      </c>
      <c r="M30" s="105">
        <v>5929</v>
      </c>
      <c r="N30" s="106"/>
      <c r="O30" s="107">
        <v>8600.81</v>
      </c>
      <c r="P30" s="125" t="s">
        <v>80</v>
      </c>
      <c r="Q30" s="94" t="s">
        <v>55</v>
      </c>
      <c r="R30" s="110" t="s">
        <v>56</v>
      </c>
    </row>
    <row r="31" spans="1:18" ht="15.75" thickBot="1" x14ac:dyDescent="0.3">
      <c r="A31" s="126">
        <v>20</v>
      </c>
      <c r="B31" s="127" t="s">
        <v>81</v>
      </c>
      <c r="C31" s="128" t="s">
        <v>82</v>
      </c>
      <c r="D31" s="129">
        <v>42026</v>
      </c>
      <c r="E31" s="130">
        <v>42185</v>
      </c>
      <c r="F31" s="131"/>
      <c r="G31" s="132"/>
      <c r="H31" s="133"/>
      <c r="I31" s="131"/>
      <c r="J31" s="132"/>
      <c r="K31" s="133"/>
      <c r="L31" s="134">
        <v>9550</v>
      </c>
      <c r="M31" s="135">
        <v>8474</v>
      </c>
      <c r="N31" s="132"/>
      <c r="O31" s="136">
        <v>9550</v>
      </c>
      <c r="P31" s="137" t="s">
        <v>83</v>
      </c>
      <c r="Q31" s="138" t="s">
        <v>55</v>
      </c>
      <c r="R31" s="139" t="s">
        <v>56</v>
      </c>
    </row>
    <row r="32" spans="1:18" ht="15.75" thickBot="1" x14ac:dyDescent="0.3">
      <c r="A32" s="60"/>
      <c r="B32" s="61"/>
      <c r="C32" s="61"/>
      <c r="D32" s="61"/>
      <c r="E32" s="61"/>
      <c r="F32" s="61"/>
      <c r="G32" s="61"/>
      <c r="H32" s="61"/>
      <c r="I32" s="61"/>
      <c r="J32" s="61"/>
      <c r="K32" s="61"/>
      <c r="L32" s="61"/>
      <c r="M32" s="61"/>
      <c r="N32" s="61"/>
      <c r="O32" s="61"/>
      <c r="P32" s="61"/>
      <c r="Q32" s="61"/>
      <c r="R32" s="82"/>
    </row>
    <row r="33" spans="1:18" ht="16.5" thickBot="1" x14ac:dyDescent="0.3">
      <c r="A33" s="141" t="s">
        <v>84</v>
      </c>
      <c r="B33" s="142"/>
      <c r="C33" s="142"/>
      <c r="D33" s="142"/>
      <c r="E33" s="142"/>
      <c r="F33" s="142"/>
      <c r="G33" s="142"/>
      <c r="H33" s="142"/>
      <c r="I33" s="142"/>
      <c r="J33" s="142"/>
      <c r="K33" s="142"/>
      <c r="L33" s="142"/>
      <c r="M33" s="142"/>
      <c r="N33" s="142"/>
      <c r="O33" s="142"/>
      <c r="P33" s="142"/>
      <c r="Q33" s="142"/>
      <c r="R33" s="143"/>
    </row>
    <row r="34" spans="1:18" x14ac:dyDescent="0.25">
      <c r="A34" s="32">
        <v>21</v>
      </c>
      <c r="B34" s="33" t="s">
        <v>85</v>
      </c>
      <c r="C34" s="144" t="s">
        <v>86</v>
      </c>
      <c r="D34" s="84">
        <v>42005</v>
      </c>
      <c r="E34" s="85">
        <v>42369</v>
      </c>
      <c r="F34" s="145"/>
      <c r="G34" s="91"/>
      <c r="H34" s="146"/>
      <c r="I34" s="145"/>
      <c r="J34" s="91"/>
      <c r="K34" s="146"/>
      <c r="L34" s="147">
        <v>28503</v>
      </c>
      <c r="M34" s="147">
        <v>19801</v>
      </c>
      <c r="N34" s="91"/>
      <c r="O34" s="148">
        <v>28503</v>
      </c>
      <c r="P34" s="93" t="s">
        <v>87</v>
      </c>
      <c r="Q34" s="94" t="s">
        <v>88</v>
      </c>
      <c r="R34" s="149" t="s">
        <v>89</v>
      </c>
    </row>
    <row r="35" spans="1:18" ht="15.75" thickBot="1" x14ac:dyDescent="0.3">
      <c r="A35" s="46">
        <v>22</v>
      </c>
      <c r="B35" s="47" t="s">
        <v>90</v>
      </c>
      <c r="C35" s="144" t="s">
        <v>86</v>
      </c>
      <c r="D35" s="49">
        <v>42005</v>
      </c>
      <c r="E35" s="50">
        <v>42369</v>
      </c>
      <c r="F35" s="150"/>
      <c r="G35" s="114"/>
      <c r="H35" s="151"/>
      <c r="I35" s="150"/>
      <c r="J35" s="114"/>
      <c r="K35" s="151"/>
      <c r="L35" s="52">
        <v>3600</v>
      </c>
      <c r="M35" s="52">
        <v>2555</v>
      </c>
      <c r="N35" s="114"/>
      <c r="O35" s="56">
        <v>3600</v>
      </c>
      <c r="P35" s="115" t="s">
        <v>91</v>
      </c>
      <c r="Q35" s="58" t="s">
        <v>88</v>
      </c>
      <c r="R35" s="149"/>
    </row>
    <row r="36" spans="1:18" ht="15.75" thickBot="1" x14ac:dyDescent="0.3">
      <c r="A36" s="60"/>
      <c r="B36" s="61"/>
      <c r="C36" s="62"/>
      <c r="D36" s="63"/>
      <c r="E36" s="63"/>
      <c r="F36" s="64"/>
      <c r="G36" s="64"/>
      <c r="H36" s="64"/>
      <c r="I36" s="64"/>
      <c r="J36" s="64"/>
      <c r="K36" s="64"/>
      <c r="L36" s="64"/>
      <c r="M36" s="64"/>
      <c r="N36" s="64"/>
      <c r="O36" s="65"/>
      <c r="P36" s="65"/>
      <c r="Q36" s="63"/>
      <c r="R36" s="65"/>
    </row>
    <row r="37" spans="1:18" ht="16.5" thickBot="1" x14ac:dyDescent="0.3">
      <c r="A37" s="66" t="s">
        <v>92</v>
      </c>
      <c r="B37" s="67"/>
      <c r="C37" s="67"/>
      <c r="D37" s="152"/>
      <c r="E37" s="152"/>
      <c r="F37" s="67"/>
      <c r="G37" s="67"/>
      <c r="H37" s="67"/>
      <c r="I37" s="67"/>
      <c r="J37" s="67"/>
      <c r="K37" s="67"/>
      <c r="L37" s="67"/>
      <c r="M37" s="67"/>
      <c r="N37" s="67"/>
      <c r="O37" s="67"/>
      <c r="P37" s="67"/>
      <c r="Q37" s="67"/>
      <c r="R37" s="67"/>
    </row>
    <row r="38" spans="1:18" x14ac:dyDescent="0.25">
      <c r="A38" s="117">
        <v>23</v>
      </c>
      <c r="B38" s="153" t="s">
        <v>93</v>
      </c>
      <c r="C38" s="154" t="s">
        <v>94</v>
      </c>
      <c r="D38" s="155"/>
      <c r="E38" s="156"/>
      <c r="F38" s="157">
        <v>23608.99</v>
      </c>
      <c r="G38" s="158">
        <v>19110.8</v>
      </c>
      <c r="H38" s="159"/>
      <c r="I38" s="158">
        <v>46269.55</v>
      </c>
      <c r="J38" s="158">
        <v>35668</v>
      </c>
      <c r="K38" s="159"/>
      <c r="L38" s="159"/>
      <c r="M38" s="159"/>
      <c r="N38" s="159"/>
      <c r="O38" s="160"/>
      <c r="P38" s="161" t="s">
        <v>95</v>
      </c>
      <c r="Q38" s="162" t="s">
        <v>34</v>
      </c>
      <c r="R38" s="163" t="s">
        <v>96</v>
      </c>
    </row>
    <row r="39" spans="1:18" x14ac:dyDescent="0.25">
      <c r="A39" s="122">
        <v>24</v>
      </c>
      <c r="B39" s="164" t="s">
        <v>97</v>
      </c>
      <c r="C39" s="165" t="s">
        <v>98</v>
      </c>
      <c r="D39" s="166">
        <v>39082</v>
      </c>
      <c r="E39" s="167" t="s">
        <v>99</v>
      </c>
      <c r="F39" s="168">
        <v>29437.200000000001</v>
      </c>
      <c r="G39" s="169">
        <f>5873-330+2305.52-570+1851.86-105+2562.28-825+2559.72-825+2697.79-960+4476.09-615-705+1727+2643.76-405-510+2372.37-645</f>
        <v>22574.390000000003</v>
      </c>
      <c r="H39" s="169">
        <v>6495</v>
      </c>
      <c r="I39" s="169">
        <v>27172</v>
      </c>
      <c r="J39" s="169">
        <f>30133-6850</f>
        <v>23283</v>
      </c>
      <c r="K39" s="169">
        <v>6850</v>
      </c>
      <c r="L39" s="169">
        <v>265956.64</v>
      </c>
      <c r="M39" s="169">
        <v>202175</v>
      </c>
      <c r="N39" s="169">
        <v>6480</v>
      </c>
      <c r="O39" s="170">
        <v>22200</v>
      </c>
      <c r="P39" s="171" t="s">
        <v>100</v>
      </c>
      <c r="Q39" s="172" t="s">
        <v>101</v>
      </c>
      <c r="R39" s="173" t="s">
        <v>102</v>
      </c>
    </row>
    <row r="40" spans="1:18" x14ac:dyDescent="0.25">
      <c r="A40" s="174">
        <v>25</v>
      </c>
      <c r="B40" s="164" t="s">
        <v>103</v>
      </c>
      <c r="C40" s="165" t="s">
        <v>98</v>
      </c>
      <c r="D40" s="166">
        <v>39082</v>
      </c>
      <c r="E40" s="167" t="s">
        <v>99</v>
      </c>
      <c r="F40" s="168">
        <v>29437.200000000001</v>
      </c>
      <c r="G40" s="169">
        <v>22510.639999999999</v>
      </c>
      <c r="H40" s="169">
        <f>1620+1620+1155+765+1485+840+1110</f>
        <v>8595</v>
      </c>
      <c r="I40" s="169">
        <v>27172.799999999999</v>
      </c>
      <c r="J40" s="169">
        <v>20968</v>
      </c>
      <c r="K40" s="169">
        <v>7005</v>
      </c>
      <c r="L40" s="169">
        <v>22200</v>
      </c>
      <c r="M40" s="169">
        <f>22834-5190</f>
        <v>17644</v>
      </c>
      <c r="N40" s="169">
        <v>7305</v>
      </c>
      <c r="O40" s="170">
        <v>22200</v>
      </c>
      <c r="P40" s="175" t="s">
        <v>100</v>
      </c>
      <c r="Q40" s="176" t="s">
        <v>101</v>
      </c>
      <c r="R40" s="173"/>
    </row>
    <row r="41" spans="1:18" ht="15.75" thickBot="1" x14ac:dyDescent="0.3">
      <c r="A41" s="177">
        <v>26</v>
      </c>
      <c r="B41" s="178" t="s">
        <v>104</v>
      </c>
      <c r="C41" s="179" t="s">
        <v>98</v>
      </c>
      <c r="D41" s="180">
        <v>39082</v>
      </c>
      <c r="E41" s="181" t="s">
        <v>99</v>
      </c>
      <c r="F41" s="182">
        <v>29437.200000000001</v>
      </c>
      <c r="G41" s="183">
        <v>23001.25</v>
      </c>
      <c r="H41" s="183">
        <v>7425</v>
      </c>
      <c r="I41" s="183">
        <v>40675.03</v>
      </c>
      <c r="J41" s="183">
        <v>30092</v>
      </c>
      <c r="K41" s="183">
        <v>6510</v>
      </c>
      <c r="L41" s="183">
        <v>27173.279999999999</v>
      </c>
      <c r="M41" s="183">
        <v>26204</v>
      </c>
      <c r="N41" s="183">
        <v>5535</v>
      </c>
      <c r="O41" s="184">
        <v>22200</v>
      </c>
      <c r="P41" s="175" t="s">
        <v>100</v>
      </c>
      <c r="Q41" s="176" t="s">
        <v>101</v>
      </c>
      <c r="R41" s="185" t="s">
        <v>102</v>
      </c>
    </row>
    <row r="42" spans="1:18" ht="15.75" thickBot="1" x14ac:dyDescent="0.3">
      <c r="A42" s="60"/>
      <c r="B42" s="61"/>
      <c r="C42" s="61"/>
      <c r="D42" s="186"/>
      <c r="E42" s="186"/>
      <c r="F42" s="61"/>
      <c r="G42" s="61"/>
      <c r="H42" s="61"/>
      <c r="I42" s="61"/>
      <c r="J42" s="61"/>
      <c r="K42" s="61"/>
      <c r="L42" s="61"/>
      <c r="M42" s="61"/>
      <c r="N42" s="61"/>
      <c r="O42" s="61"/>
      <c r="P42" s="61"/>
      <c r="Q42" s="61"/>
      <c r="R42" s="61"/>
    </row>
    <row r="43" spans="1:18" ht="16.5" thickBot="1" x14ac:dyDescent="0.3">
      <c r="A43" s="66" t="s">
        <v>92</v>
      </c>
      <c r="B43" s="67"/>
      <c r="C43" s="67"/>
      <c r="D43" s="152"/>
      <c r="E43" s="152"/>
      <c r="F43" s="67"/>
      <c r="G43" s="67"/>
      <c r="H43" s="67"/>
      <c r="I43" s="152"/>
      <c r="J43" s="152"/>
      <c r="K43" s="152"/>
      <c r="L43" s="152"/>
      <c r="M43" s="152"/>
      <c r="N43" s="152"/>
      <c r="O43" s="152"/>
      <c r="P43" s="67"/>
      <c r="Q43" s="67"/>
      <c r="R43" s="67"/>
    </row>
    <row r="44" spans="1:18" ht="15.75" thickBot="1" x14ac:dyDescent="0.3">
      <c r="A44" s="187">
        <v>27</v>
      </c>
      <c r="B44" s="33" t="s">
        <v>105</v>
      </c>
      <c r="C44" s="83" t="s">
        <v>106</v>
      </c>
      <c r="D44" s="155"/>
      <c r="E44" s="156" t="s">
        <v>99</v>
      </c>
      <c r="F44" s="188">
        <v>62220.12</v>
      </c>
      <c r="G44" s="189">
        <v>52220.160000000003</v>
      </c>
      <c r="H44" s="190"/>
      <c r="I44" s="191">
        <v>62220.12</v>
      </c>
      <c r="J44" s="192">
        <v>52220.160000000003</v>
      </c>
      <c r="K44" s="193"/>
      <c r="L44" s="191">
        <v>62220.12</v>
      </c>
      <c r="M44" s="192">
        <v>52220.160000000003</v>
      </c>
      <c r="N44" s="194"/>
      <c r="O44" s="195">
        <v>62220.12</v>
      </c>
      <c r="P44" s="175" t="s">
        <v>100</v>
      </c>
      <c r="Q44" s="196" t="s">
        <v>107</v>
      </c>
      <c r="R44" s="197" t="s">
        <v>108</v>
      </c>
    </row>
    <row r="45" spans="1:18" ht="15.75" thickBot="1" x14ac:dyDescent="0.3">
      <c r="A45" s="122">
        <v>28</v>
      </c>
      <c r="B45" s="97" t="s">
        <v>109</v>
      </c>
      <c r="C45" s="98" t="s">
        <v>106</v>
      </c>
      <c r="D45" s="166"/>
      <c r="E45" s="167" t="s">
        <v>99</v>
      </c>
      <c r="F45" s="198">
        <v>62220.12</v>
      </c>
      <c r="G45" s="199">
        <v>52220.160000000003</v>
      </c>
      <c r="H45" s="200"/>
      <c r="I45" s="201">
        <v>62220.12</v>
      </c>
      <c r="J45" s="199">
        <v>52220.160000000003</v>
      </c>
      <c r="K45" s="200"/>
      <c r="L45" s="201">
        <v>62220.12</v>
      </c>
      <c r="M45" s="199">
        <v>52220.160000000003</v>
      </c>
      <c r="N45" s="202"/>
      <c r="O45" s="203">
        <v>62220.12</v>
      </c>
      <c r="P45" s="175" t="s">
        <v>100</v>
      </c>
      <c r="Q45" s="176" t="s">
        <v>107</v>
      </c>
      <c r="R45" s="173" t="s">
        <v>110</v>
      </c>
    </row>
    <row r="46" spans="1:18" ht="15.75" thickBot="1" x14ac:dyDescent="0.3">
      <c r="A46" s="122">
        <v>29</v>
      </c>
      <c r="B46" s="97" t="s">
        <v>111</v>
      </c>
      <c r="C46" s="98" t="s">
        <v>106</v>
      </c>
      <c r="D46" s="166"/>
      <c r="E46" s="167" t="s">
        <v>99</v>
      </c>
      <c r="F46" s="198">
        <v>62220.12</v>
      </c>
      <c r="G46" s="199">
        <v>52220.160000000003</v>
      </c>
      <c r="H46" s="200"/>
      <c r="I46" s="201">
        <v>62220.12</v>
      </c>
      <c r="J46" s="199">
        <v>52220.160000000003</v>
      </c>
      <c r="K46" s="200"/>
      <c r="L46" s="201">
        <v>62220.12</v>
      </c>
      <c r="M46" s="199">
        <v>52220.160000000003</v>
      </c>
      <c r="N46" s="202"/>
      <c r="O46" s="203">
        <v>62220.12</v>
      </c>
      <c r="P46" s="175" t="s">
        <v>100</v>
      </c>
      <c r="Q46" s="176" t="s">
        <v>107</v>
      </c>
      <c r="R46" s="173" t="s">
        <v>112</v>
      </c>
    </row>
    <row r="47" spans="1:18" ht="15.75" thickBot="1" x14ac:dyDescent="0.3">
      <c r="A47" s="122">
        <v>30</v>
      </c>
      <c r="B47" s="97" t="s">
        <v>113</v>
      </c>
      <c r="C47" s="98" t="s">
        <v>106</v>
      </c>
      <c r="D47" s="166"/>
      <c r="E47" s="167" t="s">
        <v>99</v>
      </c>
      <c r="F47" s="198">
        <v>62220.12</v>
      </c>
      <c r="G47" s="199">
        <v>52220.160000000003</v>
      </c>
      <c r="H47" s="200"/>
      <c r="I47" s="201">
        <v>62220.12</v>
      </c>
      <c r="J47" s="199">
        <v>52220.160000000003</v>
      </c>
      <c r="K47" s="200"/>
      <c r="L47" s="201">
        <v>62220.12</v>
      </c>
      <c r="M47" s="199">
        <v>52220.160000000003</v>
      </c>
      <c r="N47" s="202"/>
      <c r="O47" s="203">
        <v>62220.12</v>
      </c>
      <c r="P47" s="175" t="s">
        <v>100</v>
      </c>
      <c r="Q47" s="176" t="s">
        <v>107</v>
      </c>
      <c r="R47" s="173" t="s">
        <v>114</v>
      </c>
    </row>
    <row r="48" spans="1:18" ht="15.75" thickBot="1" x14ac:dyDescent="0.3">
      <c r="A48" s="122">
        <v>31</v>
      </c>
      <c r="B48" s="97" t="s">
        <v>115</v>
      </c>
      <c r="C48" s="98" t="s">
        <v>106</v>
      </c>
      <c r="D48" s="166"/>
      <c r="E48" s="167" t="s">
        <v>99</v>
      </c>
      <c r="F48" s="198">
        <v>62220.12</v>
      </c>
      <c r="G48" s="199">
        <v>52220.160000000003</v>
      </c>
      <c r="H48" s="200"/>
      <c r="I48" s="201">
        <v>62220.12</v>
      </c>
      <c r="J48" s="199">
        <v>52220.160000000003</v>
      </c>
      <c r="K48" s="200"/>
      <c r="L48" s="201">
        <v>62220.12</v>
      </c>
      <c r="M48" s="199">
        <v>52220.160000000003</v>
      </c>
      <c r="N48" s="202"/>
      <c r="O48" s="203">
        <v>62220.12</v>
      </c>
      <c r="P48" s="175" t="s">
        <v>100</v>
      </c>
      <c r="Q48" s="176" t="s">
        <v>107</v>
      </c>
      <c r="R48" s="173" t="s">
        <v>116</v>
      </c>
    </row>
    <row r="49" spans="1:18" ht="15.75" thickBot="1" x14ac:dyDescent="0.3">
      <c r="A49" s="122">
        <v>32</v>
      </c>
      <c r="B49" s="97" t="s">
        <v>117</v>
      </c>
      <c r="C49" s="98" t="s">
        <v>106</v>
      </c>
      <c r="D49" s="166"/>
      <c r="E49" s="167" t="s">
        <v>99</v>
      </c>
      <c r="F49" s="198">
        <v>62220.12</v>
      </c>
      <c r="G49" s="199">
        <v>52220.160000000003</v>
      </c>
      <c r="H49" s="200"/>
      <c r="I49" s="201">
        <v>62220.12</v>
      </c>
      <c r="J49" s="199">
        <v>52220.160000000003</v>
      </c>
      <c r="K49" s="200"/>
      <c r="L49" s="201">
        <v>62220.12</v>
      </c>
      <c r="M49" s="199">
        <v>52220.160000000003</v>
      </c>
      <c r="N49" s="202"/>
      <c r="O49" s="203">
        <v>62220.12</v>
      </c>
      <c r="P49" s="175" t="s">
        <v>100</v>
      </c>
      <c r="Q49" s="176" t="s">
        <v>107</v>
      </c>
      <c r="R49" s="173" t="s">
        <v>118</v>
      </c>
    </row>
    <row r="50" spans="1:18" ht="15.75" thickBot="1" x14ac:dyDescent="0.3">
      <c r="A50" s="122">
        <v>33</v>
      </c>
      <c r="B50" s="97" t="s">
        <v>119</v>
      </c>
      <c r="C50" s="98" t="s">
        <v>106</v>
      </c>
      <c r="D50" s="166"/>
      <c r="E50" s="167" t="s">
        <v>99</v>
      </c>
      <c r="F50" s="198">
        <v>62220.12</v>
      </c>
      <c r="G50" s="199">
        <v>52220.160000000003</v>
      </c>
      <c r="H50" s="200"/>
      <c r="I50" s="201">
        <v>62220.12</v>
      </c>
      <c r="J50" s="199">
        <v>52220.160000000003</v>
      </c>
      <c r="K50" s="200"/>
      <c r="L50" s="201">
        <v>62220.12</v>
      </c>
      <c r="M50" s="199">
        <v>52220.160000000003</v>
      </c>
      <c r="N50" s="202"/>
      <c r="O50" s="203">
        <v>62220.12</v>
      </c>
      <c r="P50" s="175" t="s">
        <v>100</v>
      </c>
      <c r="Q50" s="176" t="s">
        <v>107</v>
      </c>
      <c r="R50" s="173" t="s">
        <v>108</v>
      </c>
    </row>
    <row r="51" spans="1:18" ht="15.75" thickBot="1" x14ac:dyDescent="0.3">
      <c r="A51" s="204">
        <v>34</v>
      </c>
      <c r="B51" s="47" t="s">
        <v>120</v>
      </c>
      <c r="C51" s="48" t="s">
        <v>121</v>
      </c>
      <c r="D51" s="180"/>
      <c r="E51" s="181" t="s">
        <v>99</v>
      </c>
      <c r="F51" s="205">
        <v>62220.12</v>
      </c>
      <c r="G51" s="206">
        <v>52220.160000000003</v>
      </c>
      <c r="H51" s="207"/>
      <c r="I51" s="208">
        <v>62220.12</v>
      </c>
      <c r="J51" s="209">
        <v>52220.160000000003</v>
      </c>
      <c r="K51" s="210"/>
      <c r="L51" s="208">
        <v>62220.12</v>
      </c>
      <c r="M51" s="209">
        <v>52220.160000000003</v>
      </c>
      <c r="N51" s="211"/>
      <c r="O51" s="212">
        <v>62220.12</v>
      </c>
      <c r="P51" s="175" t="s">
        <v>100</v>
      </c>
      <c r="Q51" s="213" t="s">
        <v>107</v>
      </c>
      <c r="R51" s="185" t="s">
        <v>122</v>
      </c>
    </row>
    <row r="52" spans="1:18" ht="15.75" thickBot="1" x14ac:dyDescent="0.3">
      <c r="A52" s="60"/>
      <c r="B52" s="61"/>
      <c r="C52" s="61"/>
      <c r="D52" s="186"/>
      <c r="E52" s="186"/>
      <c r="F52" s="61"/>
      <c r="G52" s="61"/>
      <c r="H52" s="61"/>
      <c r="I52" s="186"/>
      <c r="J52" s="186"/>
      <c r="K52" s="186"/>
      <c r="L52" s="186"/>
      <c r="M52" s="186"/>
      <c r="N52" s="186"/>
      <c r="O52" s="186"/>
      <c r="P52" s="61"/>
      <c r="Q52" s="61"/>
      <c r="R52" s="61"/>
    </row>
    <row r="53" spans="1:18" ht="16.5" thickBot="1" x14ac:dyDescent="0.3">
      <c r="A53" s="66" t="s">
        <v>123</v>
      </c>
      <c r="B53" s="67"/>
      <c r="C53" s="67"/>
      <c r="D53" s="67"/>
      <c r="E53" s="67"/>
      <c r="F53" s="67"/>
      <c r="G53" s="67"/>
      <c r="H53" s="67"/>
      <c r="I53" s="67"/>
      <c r="J53" s="67"/>
      <c r="K53" s="67"/>
      <c r="L53" s="67"/>
      <c r="M53" s="67"/>
      <c r="N53" s="67"/>
      <c r="O53" s="67"/>
      <c r="P53" s="67"/>
      <c r="Q53" s="67"/>
      <c r="R53" s="67"/>
    </row>
    <row r="54" spans="1:18" ht="15.75" thickBot="1" x14ac:dyDescent="0.3">
      <c r="A54" s="117">
        <v>35</v>
      </c>
      <c r="B54" s="214" t="s">
        <v>124</v>
      </c>
      <c r="C54" s="215" t="s">
        <v>125</v>
      </c>
      <c r="D54" s="216">
        <v>40281</v>
      </c>
      <c r="E54" s="217">
        <v>41376</v>
      </c>
      <c r="F54" s="218">
        <f>3500+3500+3500+3500+1400</f>
        <v>15400</v>
      </c>
      <c r="G54" s="219">
        <f>2430.47+2421.3+2415.37+2385.49+975.43</f>
        <v>10628.060000000001</v>
      </c>
      <c r="H54" s="220"/>
      <c r="I54" s="221"/>
      <c r="J54" s="222"/>
      <c r="K54" s="220"/>
      <c r="L54" s="221"/>
      <c r="M54" s="222"/>
      <c r="N54" s="222"/>
      <c r="O54" s="160"/>
      <c r="P54" s="161" t="s">
        <v>126</v>
      </c>
      <c r="Q54" s="162" t="s">
        <v>34</v>
      </c>
      <c r="R54" s="223" t="s">
        <v>127</v>
      </c>
    </row>
    <row r="55" spans="1:18" ht="15.75" thickBot="1" x14ac:dyDescent="0.3">
      <c r="A55" s="122">
        <v>36</v>
      </c>
      <c r="B55" s="224" t="s">
        <v>128</v>
      </c>
      <c r="C55" s="225" t="s">
        <v>129</v>
      </c>
      <c r="D55" s="226">
        <v>40744</v>
      </c>
      <c r="E55" s="227">
        <v>41376</v>
      </c>
      <c r="F55" s="228">
        <f>3033+583+3383.66+2917+3383</f>
        <v>13299.66</v>
      </c>
      <c r="G55" s="169">
        <f>2156.12+2716.24+2073.88+2362.45</f>
        <v>9308.6899999999987</v>
      </c>
      <c r="H55" s="229"/>
      <c r="I55" s="228">
        <v>3500</v>
      </c>
      <c r="J55" s="169">
        <v>3500</v>
      </c>
      <c r="K55" s="229"/>
      <c r="L55" s="230"/>
      <c r="M55" s="231"/>
      <c r="N55" s="231"/>
      <c r="O55" s="232"/>
      <c r="P55" s="161" t="s">
        <v>126</v>
      </c>
      <c r="Q55" s="162" t="s">
        <v>34</v>
      </c>
      <c r="R55" s="223" t="s">
        <v>127</v>
      </c>
    </row>
    <row r="56" spans="1:18" ht="15.75" thickBot="1" x14ac:dyDescent="0.3">
      <c r="A56" s="174">
        <v>37</v>
      </c>
      <c r="B56" s="224" t="s">
        <v>130</v>
      </c>
      <c r="C56" s="215" t="s">
        <v>125</v>
      </c>
      <c r="D56" s="226">
        <v>40281</v>
      </c>
      <c r="E56" s="227">
        <v>41376</v>
      </c>
      <c r="F56" s="228">
        <f>3500+3500+3500+3500+3033+3383.33</f>
        <v>20416.330000000002</v>
      </c>
      <c r="G56" s="169">
        <f>2435.85+2426.68+2421.37+2391.49+2120+8745.61-241.21-6282.3</f>
        <v>14017.490000000002</v>
      </c>
      <c r="H56" s="229"/>
      <c r="I56" s="230"/>
      <c r="J56" s="231"/>
      <c r="K56" s="229"/>
      <c r="L56" s="230"/>
      <c r="M56" s="231"/>
      <c r="N56" s="231"/>
      <c r="O56" s="232"/>
      <c r="P56" s="161" t="s">
        <v>126</v>
      </c>
      <c r="Q56" s="162" t="s">
        <v>34</v>
      </c>
      <c r="R56" s="223" t="s">
        <v>127</v>
      </c>
    </row>
    <row r="57" spans="1:18" ht="15.75" thickBot="1" x14ac:dyDescent="0.3">
      <c r="A57" s="122">
        <v>38</v>
      </c>
      <c r="B57" s="224" t="s">
        <v>131</v>
      </c>
      <c r="C57" s="215" t="s">
        <v>125</v>
      </c>
      <c r="D57" s="226">
        <v>40281</v>
      </c>
      <c r="E57" s="227">
        <v>41376</v>
      </c>
      <c r="F57" s="228">
        <f>3500+3500+3267.6+3500+350+350</f>
        <v>14467.6</v>
      </c>
      <c r="G57" s="169">
        <f>2440.58+2431.41+2286.48+2398.87+185.4+185.4</f>
        <v>9928.14</v>
      </c>
      <c r="H57" s="229"/>
      <c r="I57" s="230"/>
      <c r="J57" s="231"/>
      <c r="K57" s="229"/>
      <c r="L57" s="230"/>
      <c r="M57" s="231"/>
      <c r="N57" s="231"/>
      <c r="O57" s="232"/>
      <c r="P57" s="161" t="s">
        <v>126</v>
      </c>
      <c r="Q57" s="162" t="s">
        <v>34</v>
      </c>
      <c r="R57" s="223" t="s">
        <v>127</v>
      </c>
    </row>
    <row r="58" spans="1:18" ht="15.75" thickBot="1" x14ac:dyDescent="0.3">
      <c r="A58" s="126">
        <v>39</v>
      </c>
      <c r="B58" s="233" t="s">
        <v>132</v>
      </c>
      <c r="C58" s="215" t="s">
        <v>125</v>
      </c>
      <c r="D58" s="234">
        <v>40308</v>
      </c>
      <c r="E58" s="235">
        <v>41403</v>
      </c>
      <c r="F58" s="236">
        <f>3500+3500+3267+3500+3383+1050</f>
        <v>18200</v>
      </c>
      <c r="G58" s="183">
        <f>2439.87+2430.7+2285.59+2428.18+2324.9+723.93</f>
        <v>12633.17</v>
      </c>
      <c r="H58" s="237"/>
      <c r="I58" s="238"/>
      <c r="J58" s="239"/>
      <c r="K58" s="237"/>
      <c r="L58" s="238"/>
      <c r="M58" s="239"/>
      <c r="N58" s="239"/>
      <c r="O58" s="240"/>
      <c r="P58" s="161" t="s">
        <v>126</v>
      </c>
      <c r="Q58" s="162" t="s">
        <v>34</v>
      </c>
      <c r="R58" s="223" t="s">
        <v>127</v>
      </c>
    </row>
    <row r="59" spans="1:18" ht="15.75" thickBot="1" x14ac:dyDescent="0.3">
      <c r="A59" s="241"/>
      <c r="B59" s="242"/>
      <c r="C59" s="242"/>
      <c r="D59" s="242"/>
      <c r="E59" s="242"/>
      <c r="F59" s="242"/>
      <c r="G59" s="242"/>
      <c r="H59" s="242"/>
      <c r="I59" s="242"/>
      <c r="J59" s="242"/>
      <c r="K59" s="242"/>
      <c r="L59" s="242"/>
      <c r="M59" s="242"/>
      <c r="N59" s="242"/>
      <c r="O59" s="242"/>
      <c r="P59" s="242"/>
      <c r="Q59" s="242"/>
      <c r="R59" s="242"/>
    </row>
    <row r="60" spans="1:18" ht="16.5" thickBot="1" x14ac:dyDescent="0.3">
      <c r="A60" s="66" t="s">
        <v>133</v>
      </c>
      <c r="B60" s="67"/>
      <c r="C60" s="67"/>
      <c r="D60" s="67"/>
      <c r="E60" s="67"/>
      <c r="F60" s="67"/>
      <c r="G60" s="67"/>
      <c r="H60" s="67"/>
      <c r="I60" s="67"/>
      <c r="J60" s="67"/>
      <c r="K60" s="67"/>
      <c r="L60" s="67"/>
      <c r="M60" s="67"/>
      <c r="N60" s="67"/>
      <c r="O60" s="67"/>
      <c r="P60" s="67"/>
      <c r="Q60" s="67"/>
      <c r="R60" s="67"/>
    </row>
    <row r="61" spans="1:18" ht="15.75" thickBot="1" x14ac:dyDescent="0.3">
      <c r="A61" s="68">
        <v>40</v>
      </c>
      <c r="B61" s="243" t="s">
        <v>134</v>
      </c>
      <c r="C61" s="244"/>
      <c r="D61" s="71">
        <v>41306</v>
      </c>
      <c r="E61" s="72">
        <v>41486</v>
      </c>
      <c r="F61" s="73">
        <f>833+833+833+833+833</f>
        <v>4165</v>
      </c>
      <c r="G61" s="74">
        <f>589.43+589.43+589.43+589.43+589.43</f>
        <v>2947.1499999999996</v>
      </c>
      <c r="H61" s="245"/>
      <c r="I61" s="246"/>
      <c r="J61" s="247"/>
      <c r="K61" s="248"/>
      <c r="L61" s="249"/>
      <c r="M61" s="250"/>
      <c r="N61" s="250"/>
      <c r="O61" s="251"/>
      <c r="P61" s="252"/>
      <c r="Q61" s="80"/>
      <c r="R61" s="81"/>
    </row>
    <row r="62" spans="1:18" ht="15.75" thickBot="1" x14ac:dyDescent="0.3">
      <c r="A62" s="60"/>
      <c r="B62" s="61"/>
      <c r="C62" s="61"/>
      <c r="D62" s="61"/>
      <c r="E62" s="61"/>
      <c r="F62" s="61"/>
      <c r="G62" s="61"/>
      <c r="H62" s="61"/>
      <c r="I62" s="61"/>
      <c r="J62" s="61"/>
      <c r="K62" s="61"/>
      <c r="L62" s="61"/>
      <c r="M62" s="61"/>
      <c r="N62" s="61"/>
      <c r="O62" s="61"/>
      <c r="P62" s="61"/>
      <c r="Q62" s="61"/>
      <c r="R62" s="61"/>
    </row>
    <row r="63" spans="1:18" ht="16.5" thickBot="1" x14ac:dyDescent="0.3">
      <c r="A63" s="66" t="s">
        <v>135</v>
      </c>
      <c r="B63" s="67"/>
      <c r="C63" s="67"/>
      <c r="D63" s="67"/>
      <c r="E63" s="67"/>
      <c r="F63" s="67"/>
      <c r="G63" s="67"/>
      <c r="H63" s="67"/>
      <c r="I63" s="67"/>
      <c r="J63" s="67"/>
      <c r="K63" s="67"/>
      <c r="L63" s="67"/>
      <c r="M63" s="67"/>
      <c r="N63" s="67"/>
      <c r="O63" s="67"/>
      <c r="P63" s="67"/>
      <c r="Q63" s="67"/>
      <c r="R63" s="67"/>
    </row>
    <row r="64" spans="1:18" x14ac:dyDescent="0.25">
      <c r="A64" s="117">
        <v>41</v>
      </c>
      <c r="B64" s="118" t="s">
        <v>136</v>
      </c>
      <c r="C64" s="34" t="s">
        <v>137</v>
      </c>
      <c r="D64" s="35">
        <v>42186</v>
      </c>
      <c r="E64" s="36">
        <v>42551</v>
      </c>
      <c r="F64" s="119"/>
      <c r="G64" s="120"/>
      <c r="H64" s="121"/>
      <c r="I64" s="119"/>
      <c r="J64" s="120"/>
      <c r="K64" s="121"/>
      <c r="L64" s="119"/>
      <c r="M64" s="120"/>
      <c r="N64" s="38">
        <v>2565</v>
      </c>
      <c r="O64" s="45" t="s">
        <v>138</v>
      </c>
      <c r="P64" s="42" t="s">
        <v>139</v>
      </c>
      <c r="Q64" s="43" t="s">
        <v>140</v>
      </c>
      <c r="R64" s="44" t="s">
        <v>141</v>
      </c>
    </row>
    <row r="65" spans="1:18" ht="15.75" thickBot="1" x14ac:dyDescent="0.3">
      <c r="A65" s="126">
        <v>42</v>
      </c>
      <c r="B65" s="127" t="s">
        <v>142</v>
      </c>
      <c r="C65" s="128" t="s">
        <v>143</v>
      </c>
      <c r="D65" s="129">
        <v>42049</v>
      </c>
      <c r="E65" s="130">
        <v>42413</v>
      </c>
      <c r="F65" s="131"/>
      <c r="G65" s="132"/>
      <c r="H65" s="133"/>
      <c r="I65" s="131"/>
      <c r="J65" s="132"/>
      <c r="K65" s="133"/>
      <c r="L65" s="131"/>
      <c r="M65" s="132"/>
      <c r="N65" s="135"/>
      <c r="O65" s="140" t="s">
        <v>138</v>
      </c>
      <c r="P65" s="253" t="s">
        <v>144</v>
      </c>
      <c r="Q65" s="138" t="s">
        <v>140</v>
      </c>
      <c r="R65" s="139" t="s">
        <v>145</v>
      </c>
    </row>
    <row r="66" spans="1:18" ht="15.75" thickBot="1" x14ac:dyDescent="0.3">
      <c r="A66" s="60"/>
      <c r="B66" s="61"/>
      <c r="C66" s="61"/>
      <c r="D66" s="61"/>
      <c r="E66" s="61"/>
      <c r="F66" s="61"/>
      <c r="G66" s="61"/>
      <c r="H66" s="61"/>
      <c r="I66" s="61"/>
      <c r="J66" s="61"/>
      <c r="K66" s="61"/>
      <c r="L66" s="61"/>
      <c r="M66" s="61"/>
      <c r="N66" s="61"/>
      <c r="O66" s="61"/>
      <c r="P66" s="61"/>
      <c r="Q66" s="61"/>
      <c r="R66" s="61"/>
    </row>
    <row r="67" spans="1:18" ht="16.5" thickBot="1" x14ac:dyDescent="0.3">
      <c r="A67" s="66" t="s">
        <v>146</v>
      </c>
      <c r="B67" s="67"/>
      <c r="C67" s="67"/>
      <c r="D67" s="67"/>
      <c r="E67" s="67"/>
      <c r="F67" s="67"/>
      <c r="G67" s="67"/>
      <c r="H67" s="67"/>
      <c r="I67" s="67"/>
      <c r="J67" s="67"/>
      <c r="K67" s="67"/>
      <c r="L67" s="67"/>
      <c r="M67" s="67"/>
      <c r="N67" s="67"/>
      <c r="O67" s="67"/>
      <c r="P67" s="67"/>
      <c r="Q67" s="67"/>
      <c r="R67" s="67"/>
    </row>
    <row r="68" spans="1:18" ht="15.75" thickBot="1" x14ac:dyDescent="0.3">
      <c r="A68" s="68">
        <v>43</v>
      </c>
      <c r="B68" s="255" t="s">
        <v>147</v>
      </c>
      <c r="C68" s="256" t="s">
        <v>148</v>
      </c>
      <c r="D68" s="257">
        <v>42171</v>
      </c>
      <c r="E68" s="258">
        <v>42369</v>
      </c>
      <c r="F68" s="259"/>
      <c r="G68" s="260"/>
      <c r="H68" s="261"/>
      <c r="I68" s="259"/>
      <c r="J68" s="260"/>
      <c r="K68" s="261"/>
      <c r="L68" s="262"/>
      <c r="M68" s="260"/>
      <c r="N68" s="263"/>
      <c r="O68" s="264">
        <v>19916.599999999999</v>
      </c>
      <c r="P68" s="265" t="s">
        <v>139</v>
      </c>
      <c r="Q68" s="266" t="s">
        <v>149</v>
      </c>
      <c r="R68" s="267" t="s">
        <v>150</v>
      </c>
    </row>
    <row r="69" spans="1:18" ht="15.75" thickBot="1" x14ac:dyDescent="0.3">
      <c r="A69" s="60"/>
      <c r="B69" s="61"/>
      <c r="C69" s="61"/>
      <c r="D69" s="61"/>
      <c r="E69" s="61"/>
      <c r="F69" s="61"/>
      <c r="G69" s="61"/>
      <c r="H69" s="61"/>
      <c r="I69" s="61"/>
      <c r="J69" s="61"/>
      <c r="K69" s="61"/>
      <c r="L69" s="61"/>
      <c r="M69" s="61"/>
      <c r="N69" s="61"/>
      <c r="O69" s="61"/>
      <c r="P69" s="61"/>
      <c r="Q69" s="61"/>
      <c r="R69" s="61"/>
    </row>
    <row r="70" spans="1:18" ht="16.5" thickBot="1" x14ac:dyDescent="0.3">
      <c r="A70" s="66" t="s">
        <v>151</v>
      </c>
      <c r="B70" s="67"/>
      <c r="C70" s="67"/>
      <c r="D70" s="67"/>
      <c r="E70" s="67"/>
      <c r="F70" s="67"/>
      <c r="G70" s="67"/>
      <c r="H70" s="67"/>
      <c r="I70" s="67"/>
      <c r="J70" s="67"/>
      <c r="K70" s="67"/>
      <c r="L70" s="67"/>
      <c r="M70" s="67"/>
      <c r="N70" s="67"/>
      <c r="O70" s="67"/>
      <c r="P70" s="67"/>
      <c r="Q70" s="67"/>
      <c r="R70" s="67"/>
    </row>
    <row r="71" spans="1:18" ht="15.75" thickBot="1" x14ac:dyDescent="0.3">
      <c r="A71" s="68">
        <v>44</v>
      </c>
      <c r="B71" s="255" t="s">
        <v>152</v>
      </c>
      <c r="C71" s="268" t="s">
        <v>153</v>
      </c>
      <c r="D71" s="257"/>
      <c r="E71" s="258"/>
      <c r="F71" s="259"/>
      <c r="G71" s="260"/>
      <c r="H71" s="261"/>
      <c r="I71" s="259"/>
      <c r="J71" s="260"/>
      <c r="K71" s="261"/>
      <c r="L71" s="262"/>
      <c r="M71" s="269">
        <v>20000</v>
      </c>
      <c r="N71" s="269">
        <v>14825</v>
      </c>
      <c r="O71" s="270"/>
      <c r="P71" s="265" t="s">
        <v>154</v>
      </c>
      <c r="Q71" s="266" t="s">
        <v>149</v>
      </c>
      <c r="R71" s="267" t="s">
        <v>155</v>
      </c>
    </row>
    <row r="72" spans="1:18" x14ac:dyDescent="0.25">
      <c r="A72" s="271" t="s">
        <v>156</v>
      </c>
      <c r="B72" s="272"/>
      <c r="C72" s="272"/>
      <c r="D72" s="272"/>
      <c r="E72" s="272"/>
      <c r="F72" s="272"/>
      <c r="G72" s="272"/>
      <c r="H72" s="272"/>
      <c r="I72" s="272"/>
      <c r="J72" s="272"/>
      <c r="K72" s="272"/>
      <c r="L72" s="272"/>
      <c r="M72" s="272"/>
      <c r="N72" s="272"/>
      <c r="O72" s="272"/>
      <c r="P72" s="272"/>
      <c r="Q72" s="272"/>
      <c r="R72" s="272"/>
    </row>
    <row r="73" spans="1:18" x14ac:dyDescent="0.25">
      <c r="A73" s="273" t="s">
        <v>157</v>
      </c>
      <c r="B73" s="274"/>
      <c r="C73" s="274"/>
      <c r="D73" s="274"/>
      <c r="E73" s="274"/>
      <c r="F73" s="274"/>
      <c r="G73" s="274"/>
      <c r="H73" s="274"/>
      <c r="I73" s="274"/>
      <c r="J73" s="274"/>
      <c r="K73" s="274"/>
      <c r="L73" s="274"/>
      <c r="M73" s="274"/>
      <c r="N73" s="274"/>
      <c r="O73" s="274"/>
      <c r="P73" s="274"/>
      <c r="Q73" s="274"/>
      <c r="R73" s="274"/>
    </row>
    <row r="74" spans="1:18" x14ac:dyDescent="0.25">
      <c r="A74" s="275" t="s">
        <v>158</v>
      </c>
      <c r="B74" s="276"/>
      <c r="C74" s="276"/>
      <c r="D74" s="277"/>
      <c r="E74" s="277"/>
      <c r="F74" s="277"/>
      <c r="G74" s="277"/>
      <c r="H74" s="277"/>
      <c r="I74" s="276"/>
      <c r="J74" s="276"/>
      <c r="K74" s="276"/>
      <c r="L74" s="276"/>
      <c r="M74" s="276"/>
      <c r="N74" s="276"/>
      <c r="O74" s="276"/>
      <c r="P74" s="276"/>
      <c r="Q74" s="276"/>
      <c r="R74" s="276"/>
    </row>
    <row r="75" spans="1:18" x14ac:dyDescent="0.25">
      <c r="A75" s="278" t="s">
        <v>159</v>
      </c>
      <c r="B75" s="279"/>
      <c r="C75" s="279"/>
      <c r="D75" s="279"/>
      <c r="E75" s="279"/>
      <c r="F75" s="279"/>
      <c r="G75" s="279"/>
      <c r="H75" s="279"/>
      <c r="I75" s="279"/>
      <c r="J75" s="279"/>
      <c r="K75" s="279"/>
      <c r="L75" s="279"/>
      <c r="M75" s="279"/>
      <c r="N75" s="279"/>
      <c r="O75" s="279"/>
      <c r="P75" s="279"/>
      <c r="Q75" s="279"/>
      <c r="R75" s="279"/>
    </row>
    <row r="76" spans="1:18" ht="15.75" thickBot="1" x14ac:dyDescent="0.3">
      <c r="B76" s="280"/>
      <c r="C76" s="280"/>
      <c r="D76" s="280"/>
      <c r="E76" s="280"/>
      <c r="F76" s="280"/>
      <c r="G76" s="280"/>
      <c r="H76" s="280"/>
      <c r="I76" s="280"/>
      <c r="J76" s="280"/>
      <c r="K76" s="280"/>
      <c r="L76" s="280"/>
      <c r="M76" s="280"/>
      <c r="N76" s="280"/>
      <c r="O76" s="280"/>
      <c r="P76" s="280"/>
      <c r="Q76" s="280"/>
      <c r="R76" s="280"/>
    </row>
    <row r="77" spans="1:18" ht="15.75" thickBot="1" x14ac:dyDescent="0.3">
      <c r="A77" s="60"/>
      <c r="B77" s="61"/>
      <c r="C77" s="62"/>
      <c r="D77" s="63"/>
      <c r="E77" s="63"/>
      <c r="F77" s="64"/>
      <c r="G77" s="64"/>
      <c r="H77" s="64"/>
      <c r="I77" s="64"/>
      <c r="J77" s="64"/>
      <c r="K77" s="64"/>
      <c r="L77" s="64"/>
      <c r="M77" s="64"/>
      <c r="N77" s="64"/>
      <c r="O77" s="65"/>
      <c r="P77" s="65"/>
      <c r="Q77" s="63"/>
      <c r="R77" s="65"/>
    </row>
    <row r="78" spans="1:18" ht="16.5" thickBot="1" x14ac:dyDescent="0.3">
      <c r="A78" s="281" t="s">
        <v>160</v>
      </c>
      <c r="B78" s="281"/>
      <c r="C78" s="281"/>
      <c r="D78" s="282"/>
      <c r="E78" s="282"/>
      <c r="F78" s="283"/>
      <c r="G78" s="283"/>
      <c r="H78" s="283"/>
      <c r="I78" s="283"/>
      <c r="J78" s="283"/>
      <c r="K78" s="283"/>
      <c r="L78" s="283"/>
      <c r="M78" s="283"/>
      <c r="N78" s="283"/>
      <c r="O78" s="284"/>
      <c r="P78" s="285"/>
      <c r="Q78" s="282"/>
      <c r="R78" s="282"/>
    </row>
    <row r="79" spans="1:18" ht="15.75" thickBot="1" x14ac:dyDescent="0.3">
      <c r="A79" s="286">
        <v>1</v>
      </c>
      <c r="B79" s="118" t="s">
        <v>161</v>
      </c>
      <c r="C79" s="287" t="s">
        <v>162</v>
      </c>
      <c r="D79" s="35">
        <v>40946</v>
      </c>
      <c r="E79" s="36">
        <v>42096</v>
      </c>
      <c r="F79" s="37">
        <v>141942.17000000001</v>
      </c>
      <c r="G79" s="38">
        <f>141942.17-61696.14</f>
        <v>80246.030000000013</v>
      </c>
      <c r="H79" s="288"/>
      <c r="I79" s="289">
        <v>135008.57999999999</v>
      </c>
      <c r="J79" s="290">
        <v>78030</v>
      </c>
      <c r="K79" s="291"/>
      <c r="L79" s="37">
        <v>30677.53</v>
      </c>
      <c r="M79" s="38">
        <v>18446</v>
      </c>
      <c r="N79" s="120"/>
      <c r="O79" s="292"/>
      <c r="P79" s="42" t="s">
        <v>163</v>
      </c>
      <c r="Q79" s="43" t="s">
        <v>28</v>
      </c>
      <c r="R79" s="44" t="s">
        <v>164</v>
      </c>
    </row>
    <row r="80" spans="1:18" x14ac:dyDescent="0.25">
      <c r="A80" s="286">
        <v>2</v>
      </c>
      <c r="B80" s="97" t="s">
        <v>165</v>
      </c>
      <c r="C80" s="98" t="s">
        <v>166</v>
      </c>
      <c r="D80" s="99">
        <v>41044</v>
      </c>
      <c r="E80" s="100">
        <v>42171</v>
      </c>
      <c r="F80" s="104">
        <v>89243.91</v>
      </c>
      <c r="G80" s="105">
        <f>F80-41211</f>
        <v>48032.91</v>
      </c>
      <c r="H80" s="124"/>
      <c r="I80" s="293">
        <f>98922.68-705-88</f>
        <v>98129.68</v>
      </c>
      <c r="J80" s="38">
        <v>55946</v>
      </c>
      <c r="K80" s="121"/>
      <c r="L80" s="104">
        <v>40903.39</v>
      </c>
      <c r="M80" s="105">
        <v>23383</v>
      </c>
      <c r="N80" s="106"/>
      <c r="O80" s="294"/>
      <c r="P80" s="125" t="s">
        <v>167</v>
      </c>
      <c r="Q80" s="109" t="s">
        <v>28</v>
      </c>
      <c r="R80" s="110" t="s">
        <v>164</v>
      </c>
    </row>
    <row r="81" spans="1:18" x14ac:dyDescent="0.25">
      <c r="A81" s="286">
        <v>3</v>
      </c>
      <c r="B81" s="97" t="s">
        <v>168</v>
      </c>
      <c r="C81" s="98" t="s">
        <v>169</v>
      </c>
      <c r="D81" s="99">
        <v>41044</v>
      </c>
      <c r="E81" s="100">
        <v>42449</v>
      </c>
      <c r="F81" s="104">
        <v>89400.53</v>
      </c>
      <c r="G81" s="105">
        <f>F81-37512.47</f>
        <v>51888.06</v>
      </c>
      <c r="H81" s="107">
        <v>102.87</v>
      </c>
      <c r="I81" s="104">
        <v>97128.72</v>
      </c>
      <c r="J81" s="105">
        <v>55918</v>
      </c>
      <c r="K81" s="124"/>
      <c r="L81" s="104">
        <v>74370.16</v>
      </c>
      <c r="M81" s="105">
        <v>41815</v>
      </c>
      <c r="N81" s="106"/>
      <c r="O81" s="294"/>
      <c r="P81" s="125" t="s">
        <v>170</v>
      </c>
      <c r="Q81" s="109" t="s">
        <v>28</v>
      </c>
      <c r="R81" s="110" t="s">
        <v>164</v>
      </c>
    </row>
    <row r="82" spans="1:18" x14ac:dyDescent="0.25">
      <c r="A82" s="286">
        <v>4</v>
      </c>
      <c r="B82" s="47" t="s">
        <v>171</v>
      </c>
      <c r="C82" s="48" t="s">
        <v>172</v>
      </c>
      <c r="D82" s="49">
        <v>42104</v>
      </c>
      <c r="E82" s="50">
        <v>42278</v>
      </c>
      <c r="F82" s="150"/>
      <c r="G82" s="114"/>
      <c r="H82" s="151"/>
      <c r="I82" s="150"/>
      <c r="J82" s="114"/>
      <c r="K82" s="151"/>
      <c r="L82" s="51">
        <v>62284.67</v>
      </c>
      <c r="M82" s="52">
        <v>39400</v>
      </c>
      <c r="N82" s="114"/>
      <c r="O82" s="296"/>
      <c r="P82" s="57" t="s">
        <v>173</v>
      </c>
      <c r="Q82" s="58" t="s">
        <v>28</v>
      </c>
      <c r="R82" s="110" t="s">
        <v>164</v>
      </c>
    </row>
    <row r="83" spans="1:18" ht="15.75" thickBot="1" x14ac:dyDescent="0.3">
      <c r="A83" s="297">
        <v>5</v>
      </c>
      <c r="B83" s="47" t="s">
        <v>171</v>
      </c>
      <c r="C83" s="48" t="s">
        <v>174</v>
      </c>
      <c r="D83" s="49">
        <v>42279</v>
      </c>
      <c r="E83" s="298" t="s">
        <v>99</v>
      </c>
      <c r="F83" s="150"/>
      <c r="G83" s="114"/>
      <c r="H83" s="151"/>
      <c r="I83" s="150"/>
      <c r="J83" s="114"/>
      <c r="K83" s="151"/>
      <c r="L83" s="51"/>
      <c r="M83" s="52"/>
      <c r="N83" s="114"/>
      <c r="O83" s="296"/>
      <c r="P83" s="57" t="s">
        <v>163</v>
      </c>
      <c r="Q83" s="58" t="s">
        <v>28</v>
      </c>
      <c r="R83" s="116" t="s">
        <v>164</v>
      </c>
    </row>
    <row r="84" spans="1:18" ht="15.75" thickBot="1" x14ac:dyDescent="0.3">
      <c r="A84" s="60"/>
      <c r="B84" s="61"/>
      <c r="C84" s="62"/>
      <c r="D84" s="63"/>
      <c r="E84" s="63"/>
      <c r="F84" s="64"/>
      <c r="G84" s="64"/>
      <c r="H84" s="64"/>
      <c r="I84" s="64"/>
      <c r="J84" s="64"/>
      <c r="K84" s="64"/>
      <c r="L84" s="64"/>
      <c r="M84" s="64"/>
      <c r="N84" s="64"/>
      <c r="O84" s="65"/>
      <c r="P84" s="65"/>
      <c r="Q84" s="63"/>
      <c r="R84" s="65"/>
    </row>
    <row r="85" spans="1:18" ht="16.5" thickBot="1" x14ac:dyDescent="0.3">
      <c r="A85" s="299" t="s">
        <v>175</v>
      </c>
      <c r="B85" s="300"/>
      <c r="C85" s="31"/>
      <c r="D85" s="31"/>
      <c r="E85" s="31"/>
      <c r="F85" s="31"/>
      <c r="G85" s="31"/>
      <c r="H85" s="31"/>
      <c r="I85" s="31"/>
      <c r="J85" s="31"/>
      <c r="K85" s="31"/>
      <c r="L85" s="31"/>
      <c r="M85" s="31"/>
      <c r="N85" s="31"/>
      <c r="O85" s="31"/>
      <c r="P85" s="31"/>
      <c r="Q85" s="31"/>
      <c r="R85" s="31"/>
    </row>
    <row r="86" spans="1:18" x14ac:dyDescent="0.25">
      <c r="A86" s="301">
        <v>6</v>
      </c>
      <c r="B86" s="118" t="s">
        <v>176</v>
      </c>
      <c r="C86" s="83" t="s">
        <v>177</v>
      </c>
      <c r="D86" s="84">
        <v>41288</v>
      </c>
      <c r="E86" s="85">
        <v>42391</v>
      </c>
      <c r="F86" s="302">
        <v>10473.719999999999</v>
      </c>
      <c r="G86" s="147">
        <f>6075-646.7</f>
        <v>5428.3</v>
      </c>
      <c r="H86" s="148">
        <v>646.70000000000005</v>
      </c>
      <c r="I86" s="302">
        <f>11155.44+7366.54</f>
        <v>18521.98</v>
      </c>
      <c r="J86" s="147">
        <f>12603-712.06</f>
        <v>11890.94</v>
      </c>
      <c r="K86" s="148">
        <v>712.06</v>
      </c>
      <c r="L86" s="302">
        <v>9365.93</v>
      </c>
      <c r="M86" s="147">
        <v>4591</v>
      </c>
      <c r="N86" s="91"/>
      <c r="O86" s="303"/>
      <c r="P86" s="304" t="s">
        <v>178</v>
      </c>
      <c r="Q86" s="94" t="s">
        <v>28</v>
      </c>
      <c r="R86" s="305" t="s">
        <v>179</v>
      </c>
    </row>
    <row r="87" spans="1:18" x14ac:dyDescent="0.25">
      <c r="A87" s="96">
        <v>7</v>
      </c>
      <c r="B87" s="97" t="s">
        <v>180</v>
      </c>
      <c r="C87" s="98" t="s">
        <v>177</v>
      </c>
      <c r="D87" s="99">
        <v>41288</v>
      </c>
      <c r="E87" s="100">
        <v>42391</v>
      </c>
      <c r="F87" s="123"/>
      <c r="G87" s="106"/>
      <c r="H87" s="124"/>
      <c r="I87" s="123"/>
      <c r="J87" s="106"/>
      <c r="K87" s="107">
        <v>5232</v>
      </c>
      <c r="L87" s="123"/>
      <c r="M87" s="106"/>
      <c r="N87" s="106"/>
      <c r="O87" s="294"/>
      <c r="P87" s="306" t="s">
        <v>178</v>
      </c>
      <c r="Q87" s="109" t="s">
        <v>28</v>
      </c>
      <c r="R87" s="295" t="s">
        <v>179</v>
      </c>
    </row>
    <row r="88" spans="1:18" ht="15.75" thickBot="1" x14ac:dyDescent="0.3">
      <c r="A88" s="307">
        <v>8</v>
      </c>
      <c r="B88" s="127" t="s">
        <v>181</v>
      </c>
      <c r="C88" s="308"/>
      <c r="D88" s="309"/>
      <c r="E88" s="310"/>
      <c r="F88" s="131"/>
      <c r="G88" s="132"/>
      <c r="H88" s="133"/>
      <c r="I88" s="134">
        <v>1777.06</v>
      </c>
      <c r="J88" s="135">
        <v>1233</v>
      </c>
      <c r="K88" s="133"/>
      <c r="L88" s="131"/>
      <c r="M88" s="132"/>
      <c r="N88" s="132"/>
      <c r="O88" s="311"/>
      <c r="P88" s="312" t="s">
        <v>178</v>
      </c>
      <c r="Q88" s="313" t="s">
        <v>28</v>
      </c>
      <c r="R88" s="254" t="s">
        <v>179</v>
      </c>
    </row>
  </sheetData>
  <mergeCells count="43">
    <mergeCell ref="A84:B84"/>
    <mergeCell ref="A85:B85"/>
    <mergeCell ref="A32:R32"/>
    <mergeCell ref="A70:R70"/>
    <mergeCell ref="A72:R72"/>
    <mergeCell ref="A73:R73"/>
    <mergeCell ref="A75:R75"/>
    <mergeCell ref="A77:B77"/>
    <mergeCell ref="A60:R60"/>
    <mergeCell ref="A62:R62"/>
    <mergeCell ref="A63:R63"/>
    <mergeCell ref="A66:R66"/>
    <mergeCell ref="A67:R67"/>
    <mergeCell ref="A69:R69"/>
    <mergeCell ref="A37:R37"/>
    <mergeCell ref="A42:R42"/>
    <mergeCell ref="A43:R43"/>
    <mergeCell ref="A52:R52"/>
    <mergeCell ref="A53:R53"/>
    <mergeCell ref="A59:R59"/>
    <mergeCell ref="A20:R20"/>
    <mergeCell ref="A21:R21"/>
    <mergeCell ref="A33:R33"/>
    <mergeCell ref="R34:R35"/>
    <mergeCell ref="A36:B36"/>
    <mergeCell ref="A4:R4"/>
    <mergeCell ref="A8:B8"/>
    <mergeCell ref="A9:R9"/>
    <mergeCell ref="A11:R11"/>
    <mergeCell ref="A12:R12"/>
    <mergeCell ref="P2:P3"/>
    <mergeCell ref="Q2:Q3"/>
    <mergeCell ref="R2:R3"/>
    <mergeCell ref="A1:R1"/>
    <mergeCell ref="A2:A3"/>
    <mergeCell ref="B2:B3"/>
    <mergeCell ref="C2:C3"/>
    <mergeCell ref="D2:D3"/>
    <mergeCell ref="E2:E3"/>
    <mergeCell ref="F2:H2"/>
    <mergeCell ref="I2:K2"/>
    <mergeCell ref="L2:N2"/>
    <mergeCell ref="O2:O3"/>
  </mergeCells>
  <hyperlinks>
    <hyperlink ref="C13" r:id="rId1" display="Deliberazione n. 436 del 28/07/2015 - Contratto prot. n.80/2015 del 31/07/2015"/>
    <hyperlink ref="C14" r:id="rId2" display="Deliberazione n. 436 del 28/07/2015 - Contratto prot. n.20/2015 del 19/03/2015"/>
    <hyperlink ref="C15" r:id="rId3" display="Deliberazione n. 436 del 28/07/2015 - Contratto prot. n.18/2015 del 19/03/2016"/>
    <hyperlink ref="C16" r:id="rId4" display="Deliberazione n. 436 del 28/07/2015 - Contratto prot. n.21/2015 del 19/03/2017"/>
    <hyperlink ref="C17" r:id="rId5" display="Deliberazione n. 436 del 28/07/2015 - Contratto prot. n.22/2015 del 19/03/2018"/>
    <hyperlink ref="C18" r:id="rId6" display="Deliberazione n. 436 del 28/07/2015 - Contratto prot. n.24/2015 del 19/03/2019"/>
    <hyperlink ref="C19" r:id="rId7" display="Deliberazione n. 436 del 28/07/2015 - Contratto prot. n.23/2015 del 19/03/2020"/>
    <hyperlink ref="C7" r:id="rId8" display="Deliberazioni del D.G. 212 B del 31/12/2013 e n.141 del 02/02/2015"/>
    <hyperlink ref="C6" r:id="rId9" display="Deliberazioni del D.G. 212 B del 31/12/2013 e n.141 del 02/02/2015"/>
    <hyperlink ref="C10" r:id="rId10" display="Deliberazione del D.G. n.668 del 30/03/2009 e n.1077 del 24/09/2014"/>
    <hyperlink ref="C65" r:id="rId11"/>
    <hyperlink ref="C22" r:id="rId12"/>
    <hyperlink ref="C23" r:id="rId13"/>
    <hyperlink ref="C24" r:id="rId14"/>
    <hyperlink ref="C25" r:id="rId15"/>
    <hyperlink ref="C26" r:id="rId16"/>
    <hyperlink ref="C27" r:id="rId17"/>
    <hyperlink ref="C28" r:id="rId18"/>
    <hyperlink ref="C29" r:id="rId19"/>
    <hyperlink ref="C30" r:id="rId20"/>
    <hyperlink ref="C31" r:id="rId21"/>
    <hyperlink ref="C64" r:id="rId22" display="Deliberazione del D.G. n.228 del 18/06/2015 - n. 462 del 31/07/2015"/>
    <hyperlink ref="C68" r:id="rId23"/>
    <hyperlink ref="C79" r:id="rId24" display="Deliberazione della Giunta Regionale n. 552 del 20/03/2012"/>
    <hyperlink ref="C80" r:id="rId25" display="Deliberazione del Direttore Generale n.601 del 24/04/2012  - n.2 del 10/04/2015"/>
    <hyperlink ref="C81" r:id="rId26" display="Deliberazione del Direttore Generale n.670 del 02/05/2012 - n. 2 del 10/04/2015"/>
    <hyperlink ref="C82" r:id="rId27" display="Deliberazione della Giunta Regionale n. 689 del 02/04/2015"/>
    <hyperlink ref="C83" r:id="rId28" display="Deliberazione della Giunta Regionale n.1704 del 02/10/2015"/>
    <hyperlink ref="C86" r:id="rId29"/>
    <hyperlink ref="C87" r:id="rId30"/>
    <hyperlink ref="C71" r:id="rId31"/>
  </hyperlinks>
  <pageMargins left="0.7" right="0.7" top="0.75" bottom="0.75" header="0.3" footer="0.3"/>
  <pageSetup paperSize="9" scale="42" fitToHeight="0" orientation="landscape" horizontalDpi="1200" verticalDpi="120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Nazario Tricarico</dc:creator>
  <cp:lastModifiedBy>Nazario Tricarico</cp:lastModifiedBy>
  <cp:lastPrinted>2016-07-05T12:03:43Z</cp:lastPrinted>
  <dcterms:created xsi:type="dcterms:W3CDTF">2016-07-05T12:00:03Z</dcterms:created>
  <dcterms:modified xsi:type="dcterms:W3CDTF">2016-07-05T12:30:42Z</dcterms:modified>
</cp:coreProperties>
</file>