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IO DI PREVISIONE\Bilancio di Previsione 2021_Sonia\Mod CE Previsionale 2020_x invio\Delibera e allegati\"/>
    </mc:Choice>
  </mc:AlternateContent>
  <bookViews>
    <workbookView xWindow="0" yWindow="1980" windowWidth="20730" windowHeight="1176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' Nuovo Modello CE'!$A$8:$P$11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 hidden="1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 localSheetId="0">[3]VALORI!#REF!</definedName>
    <definedName name="A_VAL_2">[3]VALORI!#REF!</definedName>
    <definedName name="A_VAL_3">[2]VALORI!$C$8</definedName>
    <definedName name="A_VAL_4">[2]VALORI!$C$9</definedName>
    <definedName name="A_VAL_5">[2]VALORI!$C$10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dIrcss00" localSheetId="0">'[4]Quadro tendenziale 28-6-2005'!#REF!</definedName>
    <definedName name="AdIrcss00">'[4]Quadro tendenziale 28-6-2005'!#REF!</definedName>
    <definedName name="AdIrcss01" localSheetId="0">'[4]Quadro tendenziale 28-6-2005'!#REF!</definedName>
    <definedName name="AdIrcss01">'[4]Quadro tendenziale 28-6-2005'!#REF!</definedName>
    <definedName name="AdIrcss02" localSheetId="0">'[4]Quadro tendenziale 28-6-2005'!#REF!</definedName>
    <definedName name="AdIrcss02">'[4]Quadro tendenziale 28-6-2005'!#REF!</definedName>
    <definedName name="AdIrcss03" localSheetId="0">'[4]Quadro tendenziale 28-6-2005'!#REF!</definedName>
    <definedName name="AdIrcss03">'[4]Quadro tendenziale 28-6-2005'!#REF!</definedName>
    <definedName name="AdIrcss04" localSheetId="0">'[4]Quadro tendenziale 28-6-2005'!#REF!</definedName>
    <definedName name="AdIrcss04">'[4]Quadro tendenziale 28-6-2005'!#REF!</definedName>
    <definedName name="AdIrcss05" localSheetId="0">'[4]Quadro tendenziale 28-6-2005'!#REF!</definedName>
    <definedName name="AdIrcss05">'[4]Quadro tendenziale 28-6-2005'!#REF!</definedName>
    <definedName name="AdIrcss06" localSheetId="0">'[4]Quadro tendenziale 28-6-2005'!#REF!</definedName>
    <definedName name="AdIrcss06">'[4]Quadro tendenziale 28-6-2005'!#REF!</definedName>
    <definedName name="AdIrcss07" localSheetId="0">'[4]Quadro tendenziale 28-6-2005'!#REF!</definedName>
    <definedName name="AdIrcss07">'[4]Quadro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_xlnm.Print_Area" localSheetId="0">' Nuovo Modello CE'!$D$1:$M$591</definedName>
    <definedName name="AZI" localSheetId="0">#REF!</definedName>
    <definedName name="AZI">#REF!</definedName>
    <definedName name="AZIENDABA2" localSheetId="0">[5]CEesteso!#REF!</definedName>
    <definedName name="AZIENDABA2">[5]CEesteso!#REF!</definedName>
    <definedName name="AZIENDABA3" localSheetId="0">[5]CEesteso!#REF!</definedName>
    <definedName name="AZIENDABA3">[5]CEesteso!#REF!</definedName>
    <definedName name="AZIENDABA4" localSheetId="0">[5]CEesteso!#REF!</definedName>
    <definedName name="AZIENDABA4">[5]CEesteso!#REF!</definedName>
    <definedName name="AZIENDABA5" localSheetId="0">[5]CEesteso!#REF!</definedName>
    <definedName name="AZIENDABA5">[5]CEesteso!#REF!</definedName>
    <definedName name="AZIENDABR1" localSheetId="0">[5]CEesteso!#REF!</definedName>
    <definedName name="AZIENDABR1">[5]CEesteso!#REF!</definedName>
    <definedName name="AZIENDAFG1" localSheetId="0">[5]CEesteso!#REF!</definedName>
    <definedName name="AZIENDAFG1">[5]CEesteso!#REF!</definedName>
    <definedName name="AZIENDAFG2" localSheetId="0">[5]CEesteso!#REF!</definedName>
    <definedName name="AZIENDAFG2">[5]CEesteso!#REF!</definedName>
    <definedName name="AZIENDAFG3" localSheetId="0">[5]CEesteso!#REF!</definedName>
    <definedName name="AZIENDAFG3">[5]CEesteso!#REF!</definedName>
    <definedName name="AZIENDALE1" localSheetId="0">[5]CEesteso!#REF!</definedName>
    <definedName name="AZIENDALE1">[5]CEesteso!#REF!</definedName>
    <definedName name="AZIENDALE2" localSheetId="0">[5]CEesteso!#REF!</definedName>
    <definedName name="AZIENDALE2">[5]CEesteso!#REF!</definedName>
    <definedName name="AZIENDAOR" localSheetId="0">[5]CEesteso!#REF!</definedName>
    <definedName name="AZIENDAOR">[5]CEesteso!#REF!</definedName>
    <definedName name="AZIENDAPO" localSheetId="0">[5]CEesteso!#REF!</definedName>
    <definedName name="AZIENDAPO">[5]CEesteso!#REF!</definedName>
    <definedName name="AZIENDATA1" localSheetId="0">[5]CEesteso!#REF!</definedName>
    <definedName name="AZIENDATA1">[5]CEesteso!#REF!</definedName>
    <definedName name="Aziende" localSheetId="0">[6]attivo!#REF!</definedName>
    <definedName name="Aziende">[6]attivo!#REF!</definedName>
    <definedName name="b">[1]VALORI!$C$30</definedName>
    <definedName name="B_VAL_2" localSheetId="0">[3]VALORI!#REF!</definedName>
    <definedName name="B_VAL_2">[3]VALORI!#REF!</definedName>
    <definedName name="bari1" localSheetId="0">#REF!</definedName>
    <definedName name="bari1">#REF!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[7]Ricavi!#REF!</definedName>
    <definedName name="Cartclin">[7]Ricavi!#REF!</definedName>
    <definedName name="CATEGORIA">[8]TABELLE!$A$1:$B$7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cebilancio">[9]tabella!$A:$B</definedName>
    <definedName name="CODICI">'[10]IMPUT PER CE'!$A:$B</definedName>
    <definedName name="codifica" localSheetId="0">#REF!</definedName>
    <definedName name="codifica">#REF!</definedName>
    <definedName name="codminsal">[9]Foglio1!$A:$B</definedName>
    <definedName name="coeffpa" localSheetId="0">#REF!</definedName>
    <definedName name="coeffpa">#REF!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ttaglio_crediti">[11]DETT!$D$131,[11]DETT!$D$122,[11]DETT!$D$100,[11]DETT!$D$94,[11]DETT!$D$92,[11]DETT!$D$42,[11]DETT!$D$14,[11]DETT!$D$10,[11]DETT!$D$7</definedName>
    <definedName name="dflt2">[12]Personalizza!$G$21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edizione97" localSheetId="0">#REF!</definedName>
    <definedName name="edizione97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 hidden="1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'[13]parametri progr'!$I$20</definedName>
    <definedName name="padAcqBen06">'[13]parametri progr'!$J$20</definedName>
    <definedName name="padAcqBen07">'[13]parametri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'[13]parametri progr'!$I$11</definedName>
    <definedName name="padmedgen06">'[13]parametri progr'!$J$11</definedName>
    <definedName name="padmedgen07">'[13]parametri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'[14]Quadro macro'!$C$14</definedName>
    <definedName name="partsicilia">'[14]Quadro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'[15]Quadro Macro'!$L$7</definedName>
    <definedName name="pilt05">'[15]Quadro Macro'!$L$9</definedName>
    <definedName name="pilt06">'[15]Quadro Macro'!$L$10</definedName>
    <definedName name="pilt07">'[15]Quadro Macro'!$L$11</definedName>
    <definedName name="pilt08">'[16]Quadro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[7]Ricavi!#REF!</definedName>
    <definedName name="Prestaz">[7]Ricavi!#REF!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'[13]parametri progr'!$I$16</definedName>
    <definedName name="pvarPIL06">'[13]parametri progr'!$J$16</definedName>
    <definedName name="pvarPIL07">'[13]parametri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[1]VALORI!$C$36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I">'[2]TABELLE CALCOLO'!$A$5:$A$25</definedName>
    <definedName name="regola1">'[17]Quadro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'[9]tabella rettifiche'!$A:$B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[9]database!$B:$C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[7]Ricavi!#REF!</definedName>
    <definedName name="suore">[7]Ricavi!#REF!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dAcqBen00" localSheetId="0">'[4]Quadro tendenziale 28-6-2005'!#REF!</definedName>
    <definedName name="tadAcqBen00">'[4]Quadro tendenziale 28-6-2005'!#REF!</definedName>
    <definedName name="tadAcqBen01" localSheetId="0">'[4]Quadro tendenziale 28-6-2005'!#REF!</definedName>
    <definedName name="tadAcqBen01">'[4]Quadro tendenziale 28-6-2005'!#REF!</definedName>
    <definedName name="tadAcqBen02" localSheetId="0">'[4]Quadro tendenziale 28-6-2005'!#REF!</definedName>
    <definedName name="tadAcqBen02">'[4]Quadro tendenziale 28-6-2005'!#REF!</definedName>
    <definedName name="tadAcqBen03" localSheetId="0">'[4]Quadro tendenziale 28-6-2005'!#REF!</definedName>
    <definedName name="tadAcqBen03">'[4]Quadro tendenziale 28-6-2005'!#REF!</definedName>
    <definedName name="tadAcqBen04" localSheetId="0">'[4]Quadro tendenziale 28-6-2005'!#REF!</definedName>
    <definedName name="tadAcqBen04">'[4]Quadro tendenziale 28-6-2005'!#REF!</definedName>
    <definedName name="tadAcqBen05" localSheetId="0">'[4]Quadro tendenziale 28-6-2005'!#REF!</definedName>
    <definedName name="tadAcqBen05">'[4]Quadro tendenziale 28-6-2005'!#REF!</definedName>
    <definedName name="tadAcqBen06" localSheetId="0">'[4]Quadro tendenziale 28-6-2005'!#REF!</definedName>
    <definedName name="tadAcqBen06">'[4]Quadro tendenziale 28-6-2005'!#REF!</definedName>
    <definedName name="tadAcqBen07" localSheetId="0">'[4]Quadro tendenziale 28-6-2005'!#REF!</definedName>
    <definedName name="tadAcqBen07">'[4]Quadro tendenziale 28-6-2005'!#REF!</definedName>
    <definedName name="tadAcqBen08" localSheetId="0">'[4]Quadro tendenziale 28-6-2005'!#REF!</definedName>
    <definedName name="tadAcqBen08">'[4]Quadro tendenziale 28-6-2005'!#REF!</definedName>
    <definedName name="tadAltrEnti00" localSheetId="0">'[4]Quadro tendenziale 28-6-2005'!#REF!</definedName>
    <definedName name="tadAltrEnti00">'[4]Quadro tendenziale 28-6-2005'!#REF!</definedName>
    <definedName name="tadAltrEnti01" localSheetId="0">'[4]Quadro tendenziale 28-6-2005'!#REF!</definedName>
    <definedName name="tadAltrEnti01">'[4]Quadro tendenziale 28-6-2005'!#REF!</definedName>
    <definedName name="tadAltrEnti02" localSheetId="0">'[4]Quadro tendenziale 28-6-2005'!#REF!</definedName>
    <definedName name="tadAltrEnti02">'[4]Quadro tendenziale 28-6-2005'!#REF!</definedName>
    <definedName name="tadAltrEnti03" localSheetId="0">'[4]Quadro tendenziale 28-6-2005'!#REF!</definedName>
    <definedName name="tadAltrEnti03">'[4]Quadro tendenziale 28-6-2005'!#REF!</definedName>
    <definedName name="tadAltrEnti04" localSheetId="0">'[4]Quadro tendenziale 28-6-2005'!#REF!</definedName>
    <definedName name="tadAltrEnti04">'[4]Quadro tendenziale 28-6-2005'!#REF!</definedName>
    <definedName name="tadAltrEnti05" localSheetId="0">'[4]Quadro tendenziale 28-6-2005'!#REF!</definedName>
    <definedName name="tadAltrEnti05">'[4]Quadro tendenziale 28-6-2005'!#REF!</definedName>
    <definedName name="tadAltrEnti06" localSheetId="0">'[4]Quadro tendenziale 28-6-2005'!#REF!</definedName>
    <definedName name="tadAltrEnti06">'[4]Quadro tendenziale 28-6-2005'!#REF!</definedName>
    <definedName name="tadAltrEnti07" localSheetId="0">'[4]Quadro tendenziale 28-6-2005'!#REF!</definedName>
    <definedName name="tadAltrEnti07">'[4]Quadro tendenziale 28-6-2005'!#REF!</definedName>
    <definedName name="tadAltrEnti08" localSheetId="0">'[4]Quadro tendenziale 28-6-2005'!#REF!</definedName>
    <definedName name="tadAltrEnti08">'[4]Quadro tendenziale 28-6-2005'!#REF!</definedName>
    <definedName name="tadAltrServ00" localSheetId="0">'[4]Quadro tendenziale 28-6-2005'!#REF!</definedName>
    <definedName name="tadAltrServ00">'[4]Quadro tendenziale 28-6-2005'!#REF!</definedName>
    <definedName name="tadAltrServ01" localSheetId="0">'[4]Quadro tendenziale 28-6-2005'!#REF!</definedName>
    <definedName name="tadAltrServ01">'[4]Quadro tendenziale 28-6-2005'!#REF!</definedName>
    <definedName name="tadAltrServ02" localSheetId="0">'[4]Quadro tendenziale 28-6-2005'!#REF!</definedName>
    <definedName name="tadAltrServ02">'[4]Quadro tendenziale 28-6-2005'!#REF!</definedName>
    <definedName name="tadAltrServ03" localSheetId="0">'[4]Quadro tendenziale 28-6-2005'!#REF!</definedName>
    <definedName name="tadAltrServ03">'[4]Quadro tendenziale 28-6-2005'!#REF!</definedName>
    <definedName name="tadAltrServ04" localSheetId="0">'[4]Quadro tendenziale 28-6-2005'!#REF!</definedName>
    <definedName name="tadAltrServ04">'[4]Quadro tendenziale 28-6-2005'!#REF!</definedName>
    <definedName name="tadAltrServ05" localSheetId="0">'[4]Quadro tendenziale 28-6-2005'!#REF!</definedName>
    <definedName name="tadAltrServ05">'[4]Quadro tendenziale 28-6-2005'!#REF!</definedName>
    <definedName name="tadAltrServ06" localSheetId="0">'[4]Quadro tendenziale 28-6-2005'!#REF!</definedName>
    <definedName name="tadAltrServ06">'[4]Quadro tendenziale 28-6-2005'!#REF!</definedName>
    <definedName name="tadAltrServ07" localSheetId="0">'[4]Quadro tendenziale 28-6-2005'!#REF!</definedName>
    <definedName name="tadAltrServ07">'[4]Quadro tendenziale 28-6-2005'!#REF!</definedName>
    <definedName name="tadAltrServ08" localSheetId="0">'[4]Quadro tendenziale 28-6-2005'!#REF!</definedName>
    <definedName name="tadAltrServ08">'[4]Quadro tendenziale 28-6-2005'!#REF!</definedName>
    <definedName name="tadAmmGen00" localSheetId="0">'[4]Quadro tendenziale 28-6-2005'!#REF!</definedName>
    <definedName name="tadAmmGen00">'[4]Quadro tendenziale 28-6-2005'!#REF!</definedName>
    <definedName name="tadAmmGen01" localSheetId="0">'[4]Quadro tendenziale 28-6-2005'!#REF!</definedName>
    <definedName name="tadAmmGen01">'[4]Quadro tendenziale 28-6-2005'!#REF!</definedName>
    <definedName name="tadAmmGen02" localSheetId="0">'[4]Quadro tendenziale 28-6-2005'!#REF!</definedName>
    <definedName name="tadAmmGen02">'[4]Quadro tendenziale 28-6-2005'!#REF!</definedName>
    <definedName name="tadAmmGen03" localSheetId="0">'[4]Quadro tendenziale 28-6-2005'!#REF!</definedName>
    <definedName name="tadAmmGen03">'[4]Quadro tendenziale 28-6-2005'!#REF!</definedName>
    <definedName name="tadAmmGen04" localSheetId="0">'[4]Quadro tendenziale 28-6-2005'!#REF!</definedName>
    <definedName name="tadAmmGen04">'[4]Quadro tendenziale 28-6-2005'!#REF!</definedName>
    <definedName name="tadAmmGen05" localSheetId="0">'[4]Quadro tendenziale 28-6-2005'!#REF!</definedName>
    <definedName name="tadAmmGen05">'[4]Quadro tendenziale 28-6-2005'!#REF!</definedName>
    <definedName name="tadAmmGen06" localSheetId="0">'[4]Quadro tendenziale 28-6-2005'!#REF!</definedName>
    <definedName name="tadAmmGen06">'[4]Quadro tendenziale 28-6-2005'!#REF!</definedName>
    <definedName name="tadAmmGen07" localSheetId="0">'[4]Quadro tendenziale 28-6-2005'!#REF!</definedName>
    <definedName name="tadAmmGen07">'[4]Quadro tendenziale 28-6-2005'!#REF!</definedName>
    <definedName name="tadAmmGen08" localSheetId="0">'[4]Quadro tendenziale 28-6-2005'!#REF!</definedName>
    <definedName name="tadAmmGen08">'[4]Quadro tendenziale 28-6-2005'!#REF!</definedName>
    <definedName name="tadExtrFsn00" localSheetId="0">'[4]Quadro tendenziale 28-6-2005'!#REF!</definedName>
    <definedName name="tadExtrFsn00">'[4]Quadro tendenziale 28-6-2005'!#REF!</definedName>
    <definedName name="tadExtrFsn01" localSheetId="0">'[4]Quadro tendenziale 28-6-2005'!#REF!</definedName>
    <definedName name="tadExtrFsn01">'[4]Quadro tendenziale 28-6-2005'!#REF!</definedName>
    <definedName name="tadExtrFsn02" localSheetId="0">'[4]Quadro tendenziale 28-6-2005'!#REF!</definedName>
    <definedName name="tadExtrFsn02">'[4]Quadro tendenziale 28-6-2005'!#REF!</definedName>
    <definedName name="tadExtrFsn03" localSheetId="0">'[4]Quadro tendenziale 28-6-2005'!#REF!</definedName>
    <definedName name="tadExtrFsn03">'[4]Quadro tendenziale 28-6-2005'!#REF!</definedName>
    <definedName name="tadExtrFsn04" localSheetId="0">'[4]Quadro tendenziale 28-6-2005'!#REF!</definedName>
    <definedName name="tadExtrFsn04">'[4]Quadro tendenziale 28-6-2005'!#REF!</definedName>
    <definedName name="tadExtrFsn05" localSheetId="0">'[4]Quadro tendenziale 28-6-2005'!#REF!</definedName>
    <definedName name="tadExtrFsn05">'[4]Quadro tendenziale 28-6-2005'!#REF!</definedName>
    <definedName name="tadExtrFsn06" localSheetId="0">'[4]Quadro tendenziale 28-6-2005'!#REF!</definedName>
    <definedName name="tadExtrFsn06">'[4]Quadro tendenziale 28-6-2005'!#REF!</definedName>
    <definedName name="tadExtrFsn07" localSheetId="0">'[4]Quadro tendenziale 28-6-2005'!#REF!</definedName>
    <definedName name="tadExtrFsn07">'[4]Quadro tendenziale 28-6-2005'!#REF!</definedName>
    <definedName name="tadExtrFsn08" localSheetId="0">'[4]Quadro tendenziale 28-6-2005'!#REF!</definedName>
    <definedName name="tadExtrFsn08">'[4]Quadro tendenziale 28-6-2005'!#REF!</definedName>
    <definedName name="tadImpTax00" localSheetId="0">'[4]Quadro tendenziale 28-6-2005'!#REF!</definedName>
    <definedName name="tadImpTax00">'[4]Quadro tendenziale 28-6-2005'!#REF!</definedName>
    <definedName name="tadImpTax01" localSheetId="0">'[4]Quadro tendenziale 28-6-2005'!#REF!</definedName>
    <definedName name="tadImpTax01">'[4]Quadro tendenziale 28-6-2005'!#REF!</definedName>
    <definedName name="tadImpTax02" localSheetId="0">'[4]Quadro tendenziale 28-6-2005'!#REF!</definedName>
    <definedName name="tadImpTax02">'[4]Quadro tendenziale 28-6-2005'!#REF!</definedName>
    <definedName name="tadImpTax03" localSheetId="0">'[4]Quadro tendenziale 28-6-2005'!#REF!</definedName>
    <definedName name="tadImpTax03">'[4]Quadro tendenziale 28-6-2005'!#REF!</definedName>
    <definedName name="tadImpTax04" localSheetId="0">'[4]Quadro tendenziale 28-6-2005'!#REF!</definedName>
    <definedName name="tadImpTax04">'[4]Quadro tendenziale 28-6-2005'!#REF!</definedName>
    <definedName name="tadImpTax05" localSheetId="0">'[4]Quadro tendenziale 28-6-2005'!#REF!</definedName>
    <definedName name="tadImpTax05">'[4]Quadro tendenziale 28-6-2005'!#REF!</definedName>
    <definedName name="tadImpTax06" localSheetId="0">'[4]Quadro tendenziale 28-6-2005'!#REF!</definedName>
    <definedName name="tadImpTax06">'[4]Quadro tendenziale 28-6-2005'!#REF!</definedName>
    <definedName name="tadImpTax07" localSheetId="0">'[4]Quadro tendenziale 28-6-2005'!#REF!</definedName>
    <definedName name="tadImpTax07">'[4]Quadro tendenziale 28-6-2005'!#REF!</definedName>
    <definedName name="tadImpTax08" localSheetId="0">'[4]Quadro tendenziale 28-6-2005'!#REF!</definedName>
    <definedName name="tadImpTax08">'[4]Quadro tendenziale 28-6-2005'!#REF!</definedName>
    <definedName name="tadIrcss00" localSheetId="0">'[4]Quadro tendenziale 28-6-2005'!#REF!</definedName>
    <definedName name="tadIrcss00">'[4]Quadro tendenziale 28-6-2005'!#REF!</definedName>
    <definedName name="tadIrcss01" localSheetId="0">'[4]Quadro tendenziale 28-6-2005'!#REF!</definedName>
    <definedName name="tadIrcss01">'[4]Quadro tendenziale 28-6-2005'!#REF!</definedName>
    <definedName name="tadIrcss02" localSheetId="0">'[4]Quadro tendenziale 28-6-2005'!#REF!</definedName>
    <definedName name="tadIrcss02">'[4]Quadro tendenziale 28-6-2005'!#REF!</definedName>
    <definedName name="tadIrcss03" localSheetId="0">'[4]Quadro tendenziale 28-6-2005'!#REF!</definedName>
    <definedName name="tadIrcss03">'[4]Quadro tendenziale 28-6-2005'!#REF!</definedName>
    <definedName name="tadIrcss04" localSheetId="0">'[4]Quadro tendenziale 28-6-2005'!#REF!</definedName>
    <definedName name="tadIrcss04">'[4]Quadro tendenziale 28-6-2005'!#REF!</definedName>
    <definedName name="tadIrcss05" localSheetId="0">'[4]Quadro tendenziale 28-6-2005'!#REF!</definedName>
    <definedName name="tadIrcss05">'[4]Quadro tendenziale 28-6-2005'!#REF!</definedName>
    <definedName name="tadIrcss06" localSheetId="0">'[4]Quadro tendenziale 28-6-2005'!#REF!</definedName>
    <definedName name="tadIrcss06">'[4]Quadro tendenziale 28-6-2005'!#REF!</definedName>
    <definedName name="tadIrcss07" localSheetId="0">'[4]Quadro tendenziale 28-6-2005'!#REF!</definedName>
    <definedName name="tadIrcss07">'[4]Quadro tendenziale 28-6-2005'!#REF!</definedName>
    <definedName name="tadIrcss08" localSheetId="0">'[4]Quadro tendenziale 28-6-2005'!#REF!</definedName>
    <definedName name="tadIrcss08">'[4]Quadro tendenziale 28-6-2005'!#REF!</definedName>
    <definedName name="tadManutenz00" localSheetId="0">'[4]Quadro tendenziale 28-6-2005'!#REF!</definedName>
    <definedName name="tadManutenz00">'[4]Quadro tendenziale 28-6-2005'!#REF!</definedName>
    <definedName name="tadManutenz01" localSheetId="0">'[4]Quadro tendenziale 28-6-2005'!#REF!</definedName>
    <definedName name="tadManutenz01">'[4]Quadro tendenziale 28-6-2005'!#REF!</definedName>
    <definedName name="tadManutenz02" localSheetId="0">'[4]Quadro tendenziale 28-6-2005'!#REF!</definedName>
    <definedName name="tadManutenz02">'[4]Quadro tendenziale 28-6-2005'!#REF!</definedName>
    <definedName name="tadManutenz03" localSheetId="0">'[4]Quadro tendenziale 28-6-2005'!#REF!</definedName>
    <definedName name="tadManutenz03">'[4]Quadro tendenziale 28-6-2005'!#REF!</definedName>
    <definedName name="tadManutenz04" localSheetId="0">'[4]Quadro tendenziale 28-6-2005'!#REF!</definedName>
    <definedName name="tadManutenz04">'[4]Quadro tendenziale 28-6-2005'!#REF!</definedName>
    <definedName name="tadManutenz05" localSheetId="0">'[4]Quadro tendenziale 28-6-2005'!#REF!</definedName>
    <definedName name="tadManutenz05">'[4]Quadro tendenziale 28-6-2005'!#REF!</definedName>
    <definedName name="tadManutenz06" localSheetId="0">'[4]Quadro tendenziale 28-6-2005'!#REF!</definedName>
    <definedName name="tadManutenz06">'[4]Quadro tendenziale 28-6-2005'!#REF!</definedName>
    <definedName name="tadManutenz07" localSheetId="0">'[4]Quadro tendenziale 28-6-2005'!#REF!</definedName>
    <definedName name="tadManutenz07">'[4]Quadro tendenziale 28-6-2005'!#REF!</definedName>
    <definedName name="tadManutenz08" localSheetId="0">'[4]Quadro tendenziale 28-6-2005'!#REF!</definedName>
    <definedName name="tadManutenz08">'[4]Quadro tendenziale 28-6-2005'!#REF!</definedName>
    <definedName name="tadmedgen00" localSheetId="0">'[4]Quadro tendenziale 28-6-2005'!#REF!</definedName>
    <definedName name="tadmedgen00">'[4]Quadro tendenziale 28-6-2005'!#REF!</definedName>
    <definedName name="tadmedgen01" localSheetId="0">'[4]Quadro tendenziale 28-6-2005'!#REF!</definedName>
    <definedName name="tadmedgen01">'[4]Quadro tendenziale 28-6-2005'!#REF!</definedName>
    <definedName name="tadmedgen02" localSheetId="0">'[4]Quadro tendenziale 28-6-2005'!#REF!</definedName>
    <definedName name="tadmedgen02">'[4]Quadro tendenziale 28-6-2005'!#REF!</definedName>
    <definedName name="tadmedgen03" localSheetId="0">'[4]Quadro tendenziale 28-6-2005'!#REF!</definedName>
    <definedName name="tadmedgen03">'[4]Quadro tendenziale 28-6-2005'!#REF!</definedName>
    <definedName name="tadmedgen04" localSheetId="0">'[4]Quadro tendenziale 28-6-2005'!#REF!</definedName>
    <definedName name="tadmedgen04">'[4]Quadro tendenziale 28-6-2005'!#REF!</definedName>
    <definedName name="tadmedgen05" localSheetId="0">'[4]Quadro tendenziale 28-6-2005'!#REF!</definedName>
    <definedName name="tadmedgen05">'[4]Quadro tendenziale 28-6-2005'!#REF!</definedName>
    <definedName name="tadmedgen06" localSheetId="0">'[4]Quadro tendenziale 28-6-2005'!#REF!</definedName>
    <definedName name="tadmedgen06">'[4]Quadro tendenziale 28-6-2005'!#REF!</definedName>
    <definedName name="tadmedgen07" localSheetId="0">'[4]Quadro tendenziale 28-6-2005'!#REF!</definedName>
    <definedName name="tadmedgen07">'[4]Quadro tendenziale 28-6-2005'!#REF!</definedName>
    <definedName name="tadmedgen08" localSheetId="0">'[4]Quadro tendenziale 28-6-2005'!#REF!</definedName>
    <definedName name="tadmedgen08">'[4]Quadro tendenziale 28-6-2005'!#REF!</definedName>
    <definedName name="tadOnFin00" localSheetId="0">'[4]Quadro tendenziale 28-6-2005'!#REF!</definedName>
    <definedName name="tadOnFin00">'[4]Quadro tendenziale 28-6-2005'!#REF!</definedName>
    <definedName name="tadOnFin01" localSheetId="0">'[4]Quadro tendenziale 28-6-2005'!#REF!</definedName>
    <definedName name="tadOnFin01">'[4]Quadro tendenziale 28-6-2005'!#REF!</definedName>
    <definedName name="tadOnFin02" localSheetId="0">'[4]Quadro tendenziale 28-6-2005'!#REF!</definedName>
    <definedName name="tadOnFin02">'[4]Quadro tendenziale 28-6-2005'!#REF!</definedName>
    <definedName name="tadOnFin03" localSheetId="0">'[4]Quadro tendenziale 28-6-2005'!#REF!</definedName>
    <definedName name="tadOnFin03">'[4]Quadro tendenziale 28-6-2005'!#REF!</definedName>
    <definedName name="tadOnFin04" localSheetId="0">'[4]Quadro tendenziale 28-6-2005'!#REF!</definedName>
    <definedName name="tadOnFin04">'[4]Quadro tendenziale 28-6-2005'!#REF!</definedName>
    <definedName name="tadOnFin05" localSheetId="0">'[4]Quadro tendenziale 28-6-2005'!#REF!</definedName>
    <definedName name="tadOnFin05">'[4]Quadro tendenziale 28-6-2005'!#REF!</definedName>
    <definedName name="tadOnFin06" localSheetId="0">'[4]Quadro tendenziale 28-6-2005'!#REF!</definedName>
    <definedName name="tadOnFin06">'[4]Quadro tendenziale 28-6-2005'!#REF!</definedName>
    <definedName name="tadOnFin07" localSheetId="0">'[4]Quadro tendenziale 28-6-2005'!#REF!</definedName>
    <definedName name="tadOnFin07">'[4]Quadro tendenziale 28-6-2005'!#REF!</definedName>
    <definedName name="tadOnFin08" localSheetId="0">'[4]Quadro tendenziale 28-6-2005'!#REF!</definedName>
    <definedName name="tadOnFin08">'[4]Quadro tendenziale 28-6-2005'!#REF!</definedName>
    <definedName name="tadOspPriv00" localSheetId="0">'[4]Quadro tendenziale 28-6-2005'!#REF!</definedName>
    <definedName name="tadOspPriv00">'[4]Quadro tendenziale 28-6-2005'!#REF!</definedName>
    <definedName name="tadOspPriv01" localSheetId="0">'[4]Quadro tendenziale 28-6-2005'!#REF!</definedName>
    <definedName name="tadOspPriv01">'[4]Quadro tendenziale 28-6-2005'!#REF!</definedName>
    <definedName name="tadOspPriv02" localSheetId="0">'[4]Quadro tendenziale 28-6-2005'!#REF!</definedName>
    <definedName name="tadOspPriv02">'[4]Quadro tendenziale 28-6-2005'!#REF!</definedName>
    <definedName name="tadOspPriv03" localSheetId="0">'[4]Quadro tendenziale 28-6-2005'!#REF!</definedName>
    <definedName name="tadOspPriv03">'[4]Quadro tendenziale 28-6-2005'!#REF!</definedName>
    <definedName name="tadOspPriv04" localSheetId="0">'[4]Quadro tendenziale 28-6-2005'!#REF!</definedName>
    <definedName name="tadOspPriv04">'[4]Quadro tendenziale 28-6-2005'!#REF!</definedName>
    <definedName name="tadOspPriv05" localSheetId="0">'[4]Quadro tendenziale 28-6-2005'!#REF!</definedName>
    <definedName name="tadOspPriv05">'[4]Quadro tendenziale 28-6-2005'!#REF!</definedName>
    <definedName name="tadOspPriv06" localSheetId="0">'[4]Quadro tendenziale 28-6-2005'!#REF!</definedName>
    <definedName name="tadOspPriv06">'[4]Quadro tendenziale 28-6-2005'!#REF!</definedName>
    <definedName name="tadOspPriv07" localSheetId="0">'[4]Quadro tendenziale 28-6-2005'!#REF!</definedName>
    <definedName name="tadOspPriv07">'[4]Quadro tendenziale 28-6-2005'!#REF!</definedName>
    <definedName name="tadOspPriv08" localSheetId="0">'[4]Quadro tendenziale 28-6-2005'!#REF!</definedName>
    <definedName name="tadOspPriv08">'[4]Quadro tendenziale 28-6-2005'!#REF!</definedName>
    <definedName name="tadOspPubb00" localSheetId="0">'[4]Quadro tendenziale 28-6-2005'!#REF!</definedName>
    <definedName name="tadOspPubb00">'[4]Quadro tendenziale 28-6-2005'!#REF!</definedName>
    <definedName name="tadOspPubb01" localSheetId="0">'[4]Quadro tendenziale 28-6-2005'!#REF!</definedName>
    <definedName name="tadOspPubb01">'[4]Quadro tendenziale 28-6-2005'!#REF!</definedName>
    <definedName name="tadOspPubb02" localSheetId="0">'[4]Quadro tendenziale 28-6-2005'!#REF!</definedName>
    <definedName name="tadOspPubb02">'[4]Quadro tendenziale 28-6-2005'!#REF!</definedName>
    <definedName name="tadOspPubb03" localSheetId="0">'[4]Quadro tendenziale 28-6-2005'!#REF!</definedName>
    <definedName name="tadOspPubb03">'[4]Quadro tendenziale 28-6-2005'!#REF!</definedName>
    <definedName name="tadOspPubb04" localSheetId="0">'[4]Quadro tendenziale 28-6-2005'!#REF!</definedName>
    <definedName name="tadOspPubb04">'[4]Quadro tendenziale 28-6-2005'!#REF!</definedName>
    <definedName name="tadOspPubb05" localSheetId="0">'[4]Quadro tendenziale 28-6-2005'!#REF!</definedName>
    <definedName name="tadOspPubb05">'[4]Quadro tendenziale 28-6-2005'!#REF!</definedName>
    <definedName name="tadOspPubb06" localSheetId="0">'[4]Quadro tendenziale 28-6-2005'!#REF!</definedName>
    <definedName name="tadOspPubb06">'[4]Quadro tendenziale 28-6-2005'!#REF!</definedName>
    <definedName name="tadOspPubb07" localSheetId="0">'[4]Quadro tendenziale 28-6-2005'!#REF!</definedName>
    <definedName name="tadOspPubb07">'[4]Quadro tendenziale 28-6-2005'!#REF!</definedName>
    <definedName name="tadOspPubb08" localSheetId="0">'[4]Quadro tendenziale 28-6-2005'!#REF!</definedName>
    <definedName name="tadOspPubb08">'[4]Quadro tendenziale 28-6-2005'!#REF!</definedName>
    <definedName name="tadServApp00" localSheetId="0">'[4]Quadro tendenziale 28-6-2005'!#REF!</definedName>
    <definedName name="tadServApp00">'[4]Quadro tendenziale 28-6-2005'!#REF!</definedName>
    <definedName name="tadServApp01" localSheetId="0">'[4]Quadro tendenziale 28-6-2005'!#REF!</definedName>
    <definedName name="tadServApp01">'[4]Quadro tendenziale 28-6-2005'!#REF!</definedName>
    <definedName name="tadServApp02" localSheetId="0">'[4]Quadro tendenziale 28-6-2005'!#REF!</definedName>
    <definedName name="tadServApp02">'[4]Quadro tendenziale 28-6-2005'!#REF!</definedName>
    <definedName name="tadServApp03" localSheetId="0">'[4]Quadro tendenziale 28-6-2005'!#REF!</definedName>
    <definedName name="tadServApp03">'[4]Quadro tendenziale 28-6-2005'!#REF!</definedName>
    <definedName name="tadServApp04" localSheetId="0">'[4]Quadro tendenziale 28-6-2005'!#REF!</definedName>
    <definedName name="tadServApp04">'[4]Quadro tendenziale 28-6-2005'!#REF!</definedName>
    <definedName name="tadServApp05" localSheetId="0">'[4]Quadro tendenziale 28-6-2005'!#REF!</definedName>
    <definedName name="tadServApp05">'[4]Quadro tendenziale 28-6-2005'!#REF!</definedName>
    <definedName name="tadServApp06" localSheetId="0">'[4]Quadro tendenziale 28-6-2005'!#REF!</definedName>
    <definedName name="tadServApp06">'[4]Quadro tendenziale 28-6-2005'!#REF!</definedName>
    <definedName name="tadServApp07" localSheetId="0">'[4]Quadro tendenziale 28-6-2005'!#REF!</definedName>
    <definedName name="tadServApp07">'[4]Quadro tendenziale 28-6-2005'!#REF!</definedName>
    <definedName name="tadServApp08" localSheetId="0">'[4]Quadro tendenziale 28-6-2005'!#REF!</definedName>
    <definedName name="tadServApp08">'[4]Quadro tendenziale 28-6-2005'!#REF!</definedName>
    <definedName name="tadSpecPriv00" localSheetId="0">'[4]Quadro tendenziale 28-6-2005'!#REF!</definedName>
    <definedName name="tadSpecPriv00">'[4]Quadro tendenziale 28-6-2005'!#REF!</definedName>
    <definedName name="tadSpecPriv01" localSheetId="0">'[4]Quadro tendenziale 28-6-2005'!#REF!</definedName>
    <definedName name="tadSpecPriv01">'[4]Quadro tendenziale 28-6-2005'!#REF!</definedName>
    <definedName name="tadSpecPriv02" localSheetId="0">'[4]Quadro tendenziale 28-6-2005'!#REF!</definedName>
    <definedName name="tadSpecPriv02">'[4]Quadro tendenziale 28-6-2005'!#REF!</definedName>
    <definedName name="tadSpecPriv03" localSheetId="0">'[4]Quadro tendenziale 28-6-2005'!#REF!</definedName>
    <definedName name="tadSpecPriv03">'[4]Quadro tendenziale 28-6-2005'!#REF!</definedName>
    <definedName name="tadSpecPriv04" localSheetId="0">'[4]Quadro tendenziale 28-6-2005'!#REF!</definedName>
    <definedName name="tadSpecPriv04">'[4]Quadro tendenziale 28-6-2005'!#REF!</definedName>
    <definedName name="tadSpecPriv05" localSheetId="0">'[4]Quadro tendenziale 28-6-2005'!#REF!</definedName>
    <definedName name="tadSpecPriv05">'[4]Quadro tendenziale 28-6-2005'!#REF!</definedName>
    <definedName name="tadSpecPriv06" localSheetId="0">'[4]Quadro tendenziale 28-6-2005'!#REF!</definedName>
    <definedName name="tadSpecPriv06">'[4]Quadro tendenziale 28-6-2005'!#REF!</definedName>
    <definedName name="tadSpecPriv07" localSheetId="0">'[4]Quadro tendenziale 28-6-2005'!#REF!</definedName>
    <definedName name="tadSpecPriv07">'[4]Quadro tendenziale 28-6-2005'!#REF!</definedName>
    <definedName name="tadSpecPriv08" localSheetId="0">'[4]Quadro tendenziale 28-6-2005'!#REF!</definedName>
    <definedName name="tadSpecPriv08">'[4]Quadro tendenziale 28-6-2005'!#REF!</definedName>
    <definedName name="tadSpecPubb00" localSheetId="0">'[4]Quadro tendenziale 28-6-2005'!#REF!</definedName>
    <definedName name="tadSpecPubb00">'[4]Quadro tendenziale 28-6-2005'!#REF!</definedName>
    <definedName name="tadSpecPubb01" localSheetId="0">'[4]Quadro tendenziale 28-6-2005'!#REF!</definedName>
    <definedName name="tadSpecPubb01">'[4]Quadro tendenziale 28-6-2005'!#REF!</definedName>
    <definedName name="tadSpecPubb02" localSheetId="0">'[4]Quadro tendenziale 28-6-2005'!#REF!</definedName>
    <definedName name="tadSpecPubb02">'[4]Quadro tendenziale 28-6-2005'!#REF!</definedName>
    <definedName name="tadSpecPubb03" localSheetId="0">'[4]Quadro tendenziale 28-6-2005'!#REF!</definedName>
    <definedName name="tadSpecPubb03">'[4]Quadro tendenziale 28-6-2005'!#REF!</definedName>
    <definedName name="tadSpecPubb04" localSheetId="0">'[4]Quadro tendenziale 28-6-2005'!#REF!</definedName>
    <definedName name="tadSpecPubb04">'[4]Quadro tendenziale 28-6-2005'!#REF!</definedName>
    <definedName name="tadSpecPubb05" localSheetId="0">'[4]Quadro tendenziale 28-6-2005'!#REF!</definedName>
    <definedName name="tadSpecPubb05">'[4]Quadro tendenziale 28-6-2005'!#REF!</definedName>
    <definedName name="tadSpecPubb06" localSheetId="0">'[4]Quadro tendenziale 28-6-2005'!#REF!</definedName>
    <definedName name="tadSpecPubb06">'[4]Quadro tendenziale 28-6-2005'!#REF!</definedName>
    <definedName name="tadSpecPubb07" localSheetId="0">'[4]Quadro tendenziale 28-6-2005'!#REF!</definedName>
    <definedName name="tadSpecPubb07">'[4]Quadro tendenziale 28-6-2005'!#REF!</definedName>
    <definedName name="tadSpecPubb08" localSheetId="0">'[4]Quadro tendenziale 28-6-2005'!#REF!</definedName>
    <definedName name="tadSpecPubb08">'[4]Quadro tendenziale 28-6-2005'!#REF!</definedName>
    <definedName name="TassoDH" localSheetId="0">[7]Ricavi!#REF!</definedName>
    <definedName name="TassoDH">[7]Ricavi!#REF!</definedName>
    <definedName name="TassoDRG" localSheetId="0">[7]Ricavi!#REF!</definedName>
    <definedName name="TassoDRG">[7]Ricavi!#REF!</definedName>
    <definedName name="TassoPrestazioni" localSheetId="0">[7]Ricavi!#REF!</definedName>
    <definedName name="TassoPrestazioni">[7]Ricavi!#REF!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inflprev00">'[18]Quadro programmatico 19-9-2005'!$D$8</definedName>
    <definedName name="tinflprev01">'[18]Quadro programmatico 19-9-2005'!$E$8</definedName>
    <definedName name="tinflprev02">'[18]Quadro programmatico 19-9-2005'!$F$8</definedName>
    <definedName name="tinflprev03">'[18]Quadro programmatico 19-9-2005'!$G$8</definedName>
    <definedName name="tinflprev04">'[18]Quadro programmatico 19-9-2005'!$H$8</definedName>
    <definedName name="tinflprev05">'[18]Quadro programmatico 19-9-2005'!$I$8</definedName>
    <definedName name="tinflprev06">'[18]Quadro programmatico 19-9-2005'!$J$8</definedName>
    <definedName name="tinflprev07">'[18]Quadro programmatico 19-9-2005'!$K$8</definedName>
    <definedName name="tinflprev08">'[18]Quadro programmatico 19-9-2005'!$L$8</definedName>
    <definedName name="tinflprog00">'[18]Quadro programmatico 19-9-2005'!$D$6</definedName>
    <definedName name="tinflprog01">'[18]Quadro programmatico 19-9-2005'!$E$6</definedName>
    <definedName name="tinflprog02">'[18]Quadro programmatico 19-9-2005'!$F$6</definedName>
    <definedName name="tinflprog03">'[18]Quadro programmatico 19-9-2005'!$G$6</definedName>
    <definedName name="tinflprog04">'[18]Quadro programmatico 19-9-2005'!$H$6</definedName>
    <definedName name="tinflprog05">'[18]Quadro programmatico 19-9-2005'!$I$6</definedName>
    <definedName name="tinflprog06">'[18]Quadro programmatico 19-9-2005'!$J$6</definedName>
    <definedName name="tinflprog07">'[18]Quadro programmatico 19-9-2005'!$K$6</definedName>
    <definedName name="tinflprog08">'[18]Quadro programmatico 19-9-2005'!$L$6</definedName>
    <definedName name="tinflprog09">'[18]Quadro programmatico 19-9-2005'!$M$6</definedName>
    <definedName name="_xlnm.Print_Titles" localSheetId="0">' Nuovo Modello CE'!$7:$7</definedName>
    <definedName name="tot">[19]Delibere1!$D$132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[19]Delibere1!$E$132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varPIL00">'[18]Quadro programmatico 19-9-2005'!$D$13</definedName>
    <definedName name="tvarPIL01">'[18]Quadro programmatico 19-9-2005'!$E$13</definedName>
    <definedName name="tvarPIL02">'[18]Quadro programmatico 19-9-2005'!$F$13</definedName>
    <definedName name="tvarPIL03">'[18]Quadro programmatico 19-9-2005'!$G$13</definedName>
    <definedName name="tvarPIL04">'[18]Quadro programmatico 19-9-2005'!$H$13</definedName>
    <definedName name="tvarPIL05">'[20]Quadro Programmatico 27-7'!$I$16</definedName>
    <definedName name="tvarPIL06">'[18]Quadro programmatico 19-9-2005'!$J$13</definedName>
    <definedName name="tvarPIL07">'[18]Quadro programmatico 19-9-2005'!$K$13</definedName>
    <definedName name="tvarPIL08">'[18]Quadro programmatico 19-9-2005'!$L$13</definedName>
    <definedName name="tvarPILrgs04" localSheetId="0">'[4]Quadro tendenziale 28-6-2005'!#REF!</definedName>
    <definedName name="tvarPILrgs04">'[4]Quadro tendenziale 28-6-2005'!#REF!</definedName>
    <definedName name="tvarPILrgs05" localSheetId="0">'[4]Quadro tendenziale 28-6-2005'!#REF!</definedName>
    <definedName name="tvarPILrgs05">'[4]Quadro tendenziale 28-6-2005'!#REF!</definedName>
    <definedName name="tvarPILrgs06" localSheetId="0">'[4]Quadro tendenziale 28-6-2005'!#REF!</definedName>
    <definedName name="tvarPILrgs06">'[4]Quadro tendenziale 28-6-2005'!#REF!</definedName>
    <definedName name="tvarPILrgs07" localSheetId="0">'[4]Quadro tendenziale 28-6-2005'!#REF!</definedName>
    <definedName name="tvarPILrgs07">'[4]Quadro tendenziale 28-6-2005'!#REF!</definedName>
    <definedName name="tvarPILrgs08" localSheetId="0">'[4]Quadro tendenziale 28-6-2005'!#REF!</definedName>
    <definedName name="tvarPILrgs08">'[4]Quadro tendenziale 28-6-2005'!#REF!</definedName>
    <definedName name="UNITA_MEDIE_04" localSheetId="0">#REF!</definedName>
    <definedName name="UNITA_MEDIE_04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8" i="1" l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4" i="1"/>
  <c r="M3" i="1"/>
  <c r="K578" i="1" l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I3" i="1" l="1"/>
  <c r="L5" i="1"/>
  <c r="G5" i="1"/>
  <c r="F553" i="1"/>
  <c r="F550" i="1" s="1"/>
  <c r="F521" i="1"/>
  <c r="F519" i="1" s="1"/>
  <c r="F511" i="1"/>
  <c r="F508" i="1" s="1"/>
  <c r="F493" i="1"/>
  <c r="F489" i="1"/>
  <c r="F483" i="1"/>
  <c r="F479" i="1"/>
  <c r="F465" i="1"/>
  <c r="F458" i="1"/>
  <c r="F449" i="1"/>
  <c r="F441" i="1"/>
  <c r="F432" i="1"/>
  <c r="F431" i="1" s="1"/>
  <c r="F428" i="1"/>
  <c r="F424" i="1"/>
  <c r="F423" i="1" s="1"/>
  <c r="F416" i="1"/>
  <c r="F413" i="1" s="1"/>
  <c r="F409" i="1"/>
  <c r="F405" i="1"/>
  <c r="F400" i="1"/>
  <c r="F396" i="1"/>
  <c r="F391" i="1"/>
  <c r="F387" i="1"/>
  <c r="F378" i="1"/>
  <c r="F374" i="1"/>
  <c r="F366" i="1"/>
  <c r="F363" i="1"/>
  <c r="F353" i="1"/>
  <c r="F350" i="1"/>
  <c r="F346" i="1"/>
  <c r="F339" i="1"/>
  <c r="F336" i="1" s="1"/>
  <c r="F332" i="1"/>
  <c r="F329" i="1"/>
  <c r="F319" i="1"/>
  <c r="F306" i="1"/>
  <c r="F302" i="1"/>
  <c r="F295" i="1"/>
  <c r="F284" i="1"/>
  <c r="F276" i="1"/>
  <c r="F268" i="1"/>
  <c r="F267" i="1" s="1"/>
  <c r="F262" i="1"/>
  <c r="F256" i="1"/>
  <c r="F249" i="1"/>
  <c r="F243" i="1"/>
  <c r="F237" i="1"/>
  <c r="F233" i="1" s="1"/>
  <c r="F228" i="1"/>
  <c r="F223" i="1"/>
  <c r="F217" i="1"/>
  <c r="F206" i="1"/>
  <c r="F198" i="1" s="1"/>
  <c r="F194" i="1"/>
  <c r="F176" i="1"/>
  <c r="F167" i="1"/>
  <c r="F158" i="1"/>
  <c r="F154" i="1"/>
  <c r="F146" i="1"/>
  <c r="F137" i="1"/>
  <c r="F129" i="1"/>
  <c r="F125" i="1"/>
  <c r="F119" i="1"/>
  <c r="F118" i="1" s="1"/>
  <c r="F114" i="1"/>
  <c r="F109" i="1"/>
  <c r="F106" i="1"/>
  <c r="F96" i="1"/>
  <c r="F89" i="1"/>
  <c r="F83" i="1"/>
  <c r="F68" i="1" s="1"/>
  <c r="F51" i="1"/>
  <c r="F43" i="1"/>
  <c r="F40" i="1"/>
  <c r="F34" i="1"/>
  <c r="F28" i="1"/>
  <c r="F25" i="1"/>
  <c r="F20" i="1"/>
  <c r="F11" i="1"/>
  <c r="F10" i="1" s="1"/>
  <c r="F361" i="1" l="1"/>
  <c r="F386" i="1"/>
  <c r="F373" i="1"/>
  <c r="F372" i="1" s="1"/>
  <c r="F292" i="1"/>
  <c r="F448" i="1"/>
  <c r="F404" i="1"/>
  <c r="I4" i="1"/>
  <c r="K4" i="1" s="1"/>
  <c r="K3" i="1"/>
  <c r="F506" i="1"/>
  <c r="F504" i="1" s="1"/>
  <c r="F104" i="1"/>
  <c r="F50" i="1"/>
  <c r="F49" i="1" s="1"/>
  <c r="F19" i="1"/>
  <c r="F9" i="1" s="1"/>
  <c r="F145" i="1"/>
  <c r="F144" i="1" s="1"/>
  <c r="F395" i="1"/>
  <c r="F496" i="1"/>
  <c r="K5" i="1" l="1"/>
  <c r="I5" i="1"/>
</calcChain>
</file>

<file path=xl/sharedStrings.xml><?xml version="1.0" encoding="utf-8"?>
<sst xmlns="http://schemas.openxmlformats.org/spreadsheetml/2006/main" count="1409" uniqueCount="1163">
  <si>
    <t>ASL BAT</t>
  </si>
  <si>
    <t>(Unità di euro)</t>
  </si>
  <si>
    <t>Formule</t>
  </si>
  <si>
    <t>Cons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</si>
  <si>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</si>
  <si>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</si>
  <si>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</si>
  <si>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</si>
  <si>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</si>
  <si>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</si>
  <si>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</si>
  <si>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</si>
  <si>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</si>
  <si>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</si>
  <si>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</si>
  <si>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</si>
  <si>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</si>
  <si>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</si>
  <si>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</si>
  <si>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</si>
  <si>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</si>
  <si>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</si>
  <si>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</si>
  <si>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</si>
  <si>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</si>
  <si>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</si>
  <si>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</si>
  <si>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</si>
  <si>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</si>
  <si>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</si>
  <si>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</si>
  <si>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</si>
  <si>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</si>
  <si>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</si>
  <si>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</si>
  <si>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</si>
  <si>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</si>
  <si>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</si>
  <si>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</si>
  <si>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</si>
  <si>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</si>
  <si>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</si>
  <si>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</si>
  <si>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</si>
  <si>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</si>
  <si>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</si>
  <si>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</si>
  <si>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</si>
  <si>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</si>
  <si>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</si>
  <si>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</si>
  <si>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</si>
  <si>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</si>
  <si>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</si>
  <si>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</si>
  <si>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</si>
  <si>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</si>
  <si>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</si>
  <si>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</si>
  <si>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</si>
  <si>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</si>
  <si>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</si>
  <si>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</si>
  <si>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</si>
  <si>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</si>
  <si>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</si>
  <si>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</si>
  <si>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</si>
  <si>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</si>
  <si>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</si>
  <si>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</si>
  <si>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</si>
  <si>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</si>
  <si>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</si>
  <si>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</si>
  <si>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</si>
  <si>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</si>
  <si>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</si>
  <si>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</si>
  <si>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</si>
  <si>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</si>
  <si>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</si>
  <si>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</si>
  <si>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</si>
  <si>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</si>
  <si>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</si>
  <si>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</si>
  <si>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</si>
  <si>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</si>
  <si>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</si>
  <si>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</si>
  <si>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</si>
  <si>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</si>
  <si>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</si>
  <si>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</si>
  <si>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</si>
  <si>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</si>
  <si>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</si>
  <si>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</si>
  <si>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</si>
  <si>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</si>
  <si>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</si>
  <si>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</si>
  <si>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</si>
  <si>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</si>
  <si>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</si>
  <si>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</si>
  <si>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</si>
  <si>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</si>
  <si>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</si>
  <si>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</si>
  <si>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</si>
  <si>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</si>
  <si>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</si>
  <si>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</si>
  <si>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</si>
  <si>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</si>
  <si>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</si>
  <si>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</si>
  <si>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</si>
  <si>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</si>
  <si>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</si>
  <si>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</si>
  <si>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</si>
  <si>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</si>
  <si>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</si>
  <si>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</si>
  <si>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</si>
  <si>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</si>
  <si>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</si>
  <si>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</si>
  <si>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</si>
  <si>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</si>
  <si>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</si>
  <si>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</si>
  <si>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</si>
  <si>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</si>
  <si>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</si>
  <si>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</si>
  <si>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</si>
  <si>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</si>
  <si>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</si>
  <si>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</si>
  <si>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</si>
  <si>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</si>
  <si>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</si>
  <si>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</si>
  <si>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</si>
  <si>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</si>
  <si>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</si>
  <si>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</si>
  <si>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</si>
  <si>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</si>
  <si>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</si>
  <si>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</si>
  <si>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</si>
  <si>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</si>
  <si>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</si>
  <si>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</si>
  <si>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</si>
  <si>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</si>
  <si>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</si>
  <si>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</si>
  <si>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</si>
  <si>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</si>
  <si>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</si>
  <si>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</si>
  <si>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</si>
  <si>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</si>
  <si>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</si>
  <si>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</si>
  <si>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</si>
  <si>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</si>
  <si>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</si>
  <si>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</si>
  <si>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</si>
  <si>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</si>
  <si>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</si>
  <si>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</si>
  <si>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</si>
  <si>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</si>
  <si>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</si>
  <si>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</si>
  <si>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</si>
  <si>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</si>
  <si>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</si>
  <si>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</si>
  <si>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</si>
  <si>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</si>
  <si>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</si>
  <si>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</si>
  <si>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</si>
  <si>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</si>
  <si>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</si>
  <si>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</si>
  <si>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</si>
  <si>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</si>
  <si>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</si>
  <si>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</si>
  <si>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</si>
  <si>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</si>
  <si>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</si>
  <si>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</si>
  <si>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</si>
  <si>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</si>
  <si>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</si>
  <si>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</si>
  <si>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</si>
  <si>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</si>
  <si>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</si>
  <si>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</si>
  <si>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</si>
  <si>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</si>
  <si>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</si>
  <si>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</si>
  <si>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</si>
  <si>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</si>
  <si>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</si>
  <si>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</si>
  <si>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</si>
  <si>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</si>
  <si>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</si>
  <si>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</si>
  <si>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</si>
  <si>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</si>
  <si>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</si>
  <si>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</si>
  <si>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</si>
  <si>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</si>
  <si>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</si>
  <si>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</si>
  <si>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</si>
  <si>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</si>
  <si>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</si>
  <si>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</si>
  <si>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</si>
  <si>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</si>
  <si>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</si>
  <si>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</si>
  <si>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</si>
  <si>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</si>
  <si>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</si>
  <si>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</si>
  <si>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</si>
  <si>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</si>
  <si>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</si>
  <si>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</si>
  <si>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</si>
  <si>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</si>
  <si>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</si>
  <si>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</si>
  <si>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</si>
  <si>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</si>
  <si>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</si>
  <si>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</si>
  <si>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</si>
  <si>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</si>
  <si>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</si>
  <si>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</si>
  <si>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</si>
  <si>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</si>
  <si>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</si>
  <si>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</si>
  <si>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</si>
  <si>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</si>
  <si>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</si>
  <si>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</si>
  <si>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</si>
  <si>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</si>
  <si>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</si>
  <si>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</si>
  <si>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</si>
  <si>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</si>
  <si>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</si>
  <si>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</si>
  <si>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</si>
  <si>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</si>
  <si>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</si>
  <si>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</si>
  <si>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</si>
  <si>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</si>
  <si>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</si>
  <si>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</si>
  <si>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</si>
  <si>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</si>
  <si>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</si>
  <si>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</si>
  <si>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</si>
  <si>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</si>
  <si>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</si>
  <si>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</si>
  <si>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</si>
  <si>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</si>
  <si>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</si>
  <si>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</si>
  <si>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</si>
  <si>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</si>
  <si>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</si>
  <si>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</si>
  <si>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</si>
  <si>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</si>
  <si>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</si>
  <si>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</si>
  <si>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</si>
  <si>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</si>
  <si>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</si>
  <si>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</si>
  <si>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</si>
  <si>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</si>
  <si>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</si>
  <si>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</si>
  <si>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</si>
  <si>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</si>
  <si>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</si>
  <si>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</si>
  <si>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</si>
  <si>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</si>
  <si>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</si>
  <si>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</si>
  <si>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</si>
  <si>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</si>
  <si>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</si>
  <si>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</si>
  <si>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</si>
  <si>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</si>
  <si>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</si>
  <si>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</si>
  <si>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</si>
  <si>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</si>
  <si>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</si>
  <si>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</si>
  <si>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</si>
  <si>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</si>
  <si>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</si>
  <si>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</si>
  <si>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</si>
  <si>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</si>
  <si>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</si>
  <si>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</si>
  <si>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</si>
  <si>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</si>
  <si>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</si>
  <si>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</si>
  <si>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</si>
  <si>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</si>
  <si>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</si>
  <si>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</si>
  <si>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</si>
  <si>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</si>
  <si>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</si>
  <si>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</si>
  <si>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</si>
  <si>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</si>
  <si>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</si>
  <si>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</si>
  <si>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</si>
  <si>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</si>
  <si>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</si>
  <si>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</si>
  <si>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</si>
  <si>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</si>
  <si>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</si>
  <si>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</si>
  <si>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</si>
  <si>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</si>
  <si>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</si>
  <si>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</si>
  <si>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</si>
  <si>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</si>
  <si>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</si>
  <si>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</si>
  <si>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</si>
  <si>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</si>
  <si>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</si>
  <si>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</si>
  <si>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</si>
  <si>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</si>
  <si>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</si>
  <si>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</si>
  <si>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</si>
  <si>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</si>
  <si>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</si>
  <si>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</si>
  <si>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</si>
  <si>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</si>
  <si>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</si>
  <si>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</si>
  <si>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</si>
  <si>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</si>
  <si>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</si>
  <si>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</si>
  <si>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</si>
  <si>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</si>
  <si>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</si>
  <si>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</si>
  <si>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</si>
  <si>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</si>
  <si>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</si>
  <si>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</si>
  <si>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</si>
  <si>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</si>
  <si>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</si>
  <si>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</si>
  <si>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</si>
  <si>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</si>
  <si>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</si>
  <si>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</si>
  <si>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</si>
  <si>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</si>
  <si>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</si>
  <si>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</si>
  <si>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</si>
  <si>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</si>
  <si>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</si>
  <si>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</si>
  <si>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</si>
  <si>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</si>
  <si>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</si>
  <si>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</si>
  <si>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</si>
  <si>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</si>
  <si>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</si>
  <si>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</si>
  <si>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</si>
  <si>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</si>
  <si>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</si>
  <si>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</si>
  <si>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</si>
  <si>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</si>
  <si>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</si>
  <si>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</si>
  <si>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</si>
  <si>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</si>
  <si>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</si>
  <si>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</si>
  <si>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</si>
  <si>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</si>
  <si>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</si>
  <si>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</si>
  <si>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</si>
  <si>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</si>
  <si>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</si>
  <si>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</si>
  <si>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</si>
  <si>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</si>
  <si>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</si>
  <si>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</si>
  <si>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</si>
  <si>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</si>
  <si>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</si>
  <si>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</si>
  <si>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</si>
  <si>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</si>
  <si>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</si>
  <si>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</si>
  <si>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</si>
  <si>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</si>
  <si>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</si>
  <si>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</si>
  <si>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</si>
  <si>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</si>
  <si>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</si>
  <si>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</si>
  <si>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</si>
  <si>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</si>
  <si>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</si>
  <si>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</si>
  <si>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</si>
  <si>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</si>
  <si>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</si>
  <si>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</si>
  <si>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</si>
  <si>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</si>
  <si>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</si>
  <si>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</si>
  <si>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</si>
  <si>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</si>
  <si>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</si>
  <si>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</si>
  <si>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</si>
  <si>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</si>
  <si>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</si>
  <si>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</si>
  <si>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</si>
  <si>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</si>
  <si>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</si>
  <si>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</si>
  <si>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</si>
  <si>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</si>
  <si>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</si>
  <si>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</si>
  <si>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</si>
  <si>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</si>
  <si>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</si>
  <si>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</si>
  <si>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</si>
  <si>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</si>
  <si>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</si>
  <si>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</si>
  <si>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</si>
  <si>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</si>
  <si>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</si>
  <si>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</si>
  <si>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</si>
  <si>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</si>
  <si>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</si>
  <si>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</si>
  <si>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</si>
  <si>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</si>
  <si>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</si>
  <si>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</si>
  <si>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</si>
  <si>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</si>
  <si>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</si>
  <si>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</si>
  <si>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</si>
  <si>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</si>
  <si>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</si>
  <si>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</si>
  <si>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</si>
  <si>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</si>
  <si>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</si>
  <si>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</si>
  <si>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</si>
  <si>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</si>
  <si>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</si>
  <si>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</si>
  <si>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</si>
  <si>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</si>
  <si>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</si>
  <si>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</si>
  <si>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</si>
  <si>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</si>
  <si>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</si>
  <si>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</si>
  <si>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</si>
  <si>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</si>
  <si>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</si>
  <si>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</si>
  <si>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</si>
  <si>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</si>
  <si>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</si>
  <si>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</si>
  <si>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</si>
  <si>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</si>
  <si>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</si>
  <si>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</si>
  <si>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</si>
  <si>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</si>
  <si>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</si>
  <si>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</si>
  <si>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</si>
  <si>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</si>
  <si>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</si>
  <si>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</si>
  <si>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</si>
  <si>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</si>
  <si>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</si>
  <si>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</si>
  <si>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</si>
  <si>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</si>
  <si>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</si>
  <si>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</si>
  <si>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</si>
  <si>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</si>
  <si>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</si>
  <si>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</si>
  <si>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</si>
  <si>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</si>
  <si>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</si>
  <si>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</si>
  <si>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</si>
  <si>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</si>
  <si>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</si>
  <si>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</si>
  <si>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</si>
  <si>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</si>
  <si>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</si>
  <si>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</si>
  <si>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</si>
  <si>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</si>
  <si>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</si>
  <si>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</si>
  <si>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</si>
  <si>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</si>
  <si>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</si>
  <si>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</si>
  <si>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</si>
  <si>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</si>
  <si>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</si>
  <si>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</si>
  <si>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</si>
  <si>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</si>
  <si>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</si>
  <si>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</si>
  <si>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</si>
  <si>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</si>
  <si>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</si>
  <si>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</si>
  <si>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</si>
  <si>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</si>
  <si>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</si>
  <si>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</si>
  <si>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</si>
  <si>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</si>
  <si>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</si>
  <si>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</si>
  <si>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</si>
  <si>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</si>
  <si>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</si>
  <si>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</si>
  <si>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</si>
  <si>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</si>
  <si>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</si>
  <si>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</si>
  <si>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</si>
  <si>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</si>
  <si>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</si>
  <si>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</si>
  <si>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</si>
  <si>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</si>
  <si>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</si>
  <si>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</si>
  <si>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</si>
  <si>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</si>
  <si>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</si>
  <si>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</si>
  <si>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</si>
  <si>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</si>
  <si>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</si>
  <si>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</si>
  <si>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</si>
  <si>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</si>
  <si>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</si>
  <si>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</si>
  <si>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</si>
  <si>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</si>
  <si>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</si>
  <si>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</si>
  <si>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</si>
  <si>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</si>
  <si>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</si>
  <si>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</si>
  <si>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</si>
  <si>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</si>
  <si>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</si>
  <si>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</si>
  <si>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</si>
  <si>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</si>
  <si>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</si>
  <si>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</si>
  <si>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</si>
  <si>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</si>
  <si>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</si>
  <si>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</si>
  <si>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</si>
  <si>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</si>
  <si>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</si>
  <si>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</si>
  <si>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</si>
  <si>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</si>
  <si>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</si>
  <si>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</si>
  <si>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</si>
  <si>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</si>
  <si>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</si>
  <si>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</si>
  <si>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</si>
  <si>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</si>
  <si>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</si>
  <si>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</si>
  <si>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</si>
  <si>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</si>
  <si>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</si>
  <si>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</si>
  <si>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</si>
  <si>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</si>
  <si>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</si>
  <si>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</si>
  <si>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</si>
  <si>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</si>
  <si>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</si>
  <si>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</si>
  <si>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</si>
  <si>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</si>
  <si>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</si>
  <si>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</si>
  <si>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</si>
  <si>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</si>
  <si>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</si>
  <si>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</si>
  <si>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</si>
  <si>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</si>
  <si>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</si>
  <si>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</si>
  <si>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</si>
  <si>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</si>
  <si>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</si>
  <si>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</si>
  <si>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</si>
  <si>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</si>
  <si>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</si>
  <si>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</si>
  <si>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</si>
  <si>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</si>
  <si>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</si>
  <si>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</si>
  <si>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</si>
  <si>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</si>
  <si>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</si>
  <si>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</si>
  <si>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</si>
  <si>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</si>
  <si>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</si>
  <si>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</si>
  <si>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</si>
  <si>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</si>
  <si>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</si>
  <si>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</si>
  <si>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</si>
  <si>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</si>
  <si>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</si>
  <si>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</si>
  <si>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</si>
  <si>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</si>
  <si>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</si>
  <si>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</si>
  <si>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</si>
  <si>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</si>
  <si>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</si>
  <si>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</si>
  <si>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</si>
  <si>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</si>
  <si>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</si>
  <si>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</si>
  <si>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</si>
  <si>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</si>
  <si>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</si>
  <si>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</si>
  <si>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</si>
  <si>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</si>
  <si>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</si>
  <si>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</si>
  <si>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</si>
  <si>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</si>
  <si>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</si>
  <si>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</si>
  <si>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</si>
  <si>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</si>
  <si>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</si>
  <si>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</si>
  <si>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</si>
  <si>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</si>
  <si>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</si>
  <si>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</si>
  <si>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</si>
  <si>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</si>
  <si>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</si>
  <si>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</si>
  <si>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</si>
  <si>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</si>
  <si>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</si>
  <si>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</si>
  <si>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</si>
  <si>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</si>
  <si>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</si>
  <si>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</si>
  <si>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</si>
  <si>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</si>
  <si>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</si>
  <si>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</si>
  <si>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</si>
  <si>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</si>
  <si>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</si>
  <si>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</si>
  <si>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</si>
  <si>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</si>
  <si>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</si>
  <si>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</si>
  <si>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</si>
  <si>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</si>
  <si>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</si>
  <si>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</si>
  <si>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</si>
  <si>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</si>
  <si>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</si>
  <si>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</si>
  <si>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</si>
  <si>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</si>
  <si>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</si>
  <si>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</si>
  <si>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</si>
  <si>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</si>
  <si>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</si>
  <si>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</si>
  <si>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</si>
  <si>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</si>
  <si>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</si>
  <si>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</si>
  <si>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</si>
  <si>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</si>
  <si>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</si>
  <si>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</si>
  <si>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</si>
  <si>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</si>
  <si>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</si>
  <si>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</si>
  <si>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</si>
  <si>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</si>
  <si>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</si>
  <si>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</si>
  <si>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</si>
  <si>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</si>
  <si>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</si>
  <si>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</si>
  <si>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</si>
  <si>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</si>
  <si>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</si>
  <si>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</si>
  <si>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</si>
  <si>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</si>
  <si>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</si>
  <si>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</si>
  <si>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</si>
  <si>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</si>
  <si>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</si>
  <si>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</si>
  <si>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</si>
  <si>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</si>
  <si>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</si>
  <si>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</si>
  <si>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</si>
  <si>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</si>
  <si>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</si>
  <si>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</si>
  <si>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</si>
  <si>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</si>
  <si>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</si>
  <si>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</si>
  <si>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</si>
  <si>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</si>
  <si>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</si>
  <si>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</si>
  <si>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</si>
  <si>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</si>
  <si>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</si>
  <si>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</si>
  <si>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</si>
  <si>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</si>
  <si>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</si>
  <si>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</si>
  <si>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</si>
  <si>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</si>
  <si>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</si>
  <si>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</si>
  <si>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</si>
  <si>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</si>
  <si>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</si>
  <si>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</si>
  <si>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-BA2671</t>
  </si>
  <si>
    <t>BA2671</t>
  </si>
  <si>
    <t>B.13.A.1) Prodotti farmaceutici ed emoderivati</t>
  </si>
  <si>
    <t>-BA2672</t>
  </si>
  <si>
    <t>BA2672</t>
  </si>
  <si>
    <t>B.13.A.2) Sangue ed emocomponenti</t>
  </si>
  <si>
    <t>-BA2673</t>
  </si>
  <si>
    <t>BA2673</t>
  </si>
  <si>
    <t>B.13.A.3) Dispositivi medici</t>
  </si>
  <si>
    <t>-BA2674</t>
  </si>
  <si>
    <t>BA2674</t>
  </si>
  <si>
    <t>B.13.A.4) Prodotti dietetici</t>
  </si>
  <si>
    <t>-BA2675</t>
  </si>
  <si>
    <t>BA2675</t>
  </si>
  <si>
    <t>B.13.A.5) Materiali per la profilassi (vaccini)</t>
  </si>
  <si>
    <t>-BA2676</t>
  </si>
  <si>
    <t>BA2676</t>
  </si>
  <si>
    <t>B.13.A.6) Prodotti chimici</t>
  </si>
  <si>
    <t>-BA2677</t>
  </si>
  <si>
    <t>BA2677</t>
  </si>
  <si>
    <t>B.13.A.7)  Materiali e prodotti per uso veterinario</t>
  </si>
  <si>
    <t>-BA2678</t>
  </si>
  <si>
    <t>BA2678</t>
  </si>
  <si>
    <t>B.13.A.8)  Altri beni e prodotti sanitari</t>
  </si>
  <si>
    <t>BA2680</t>
  </si>
  <si>
    <t>B.13.B) Variazione rimanenze non sanitarie</t>
  </si>
  <si>
    <t>-BA2681</t>
  </si>
  <si>
    <t>BA2681</t>
  </si>
  <si>
    <t>B.13.B.1) Prodotti alimentari</t>
  </si>
  <si>
    <t>-BA2682</t>
  </si>
  <si>
    <t>BA2682</t>
  </si>
  <si>
    <t>B.13.B.2) Materiali di guardaroba, di pulizia, e di convivenza in genere</t>
  </si>
  <si>
    <t>-BA2683</t>
  </si>
  <si>
    <t>BA2683</t>
  </si>
  <si>
    <t>B.13.B.3) Combustibili, carburanti e lubrificanti</t>
  </si>
  <si>
    <t>-BA2684</t>
  </si>
  <si>
    <t>BA2684</t>
  </si>
  <si>
    <t>B.13.B.4) Supporti informatici e cancelleria</t>
  </si>
  <si>
    <t>-BA2685</t>
  </si>
  <si>
    <t>BA2685</t>
  </si>
  <si>
    <t>B.13.B.5) Materiale per la manutenzione</t>
  </si>
  <si>
    <t>-BA2686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</si>
  <si>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</si>
  <si>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</si>
  <si>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</si>
  <si>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</si>
  <si>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</si>
  <si>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</si>
  <si>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</si>
  <si>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</si>
  <si>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</si>
  <si>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</si>
  <si>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</si>
  <si>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</si>
  <si>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</si>
  <si>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</si>
  <si>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</si>
  <si>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</si>
  <si>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</si>
  <si>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</si>
  <si>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</si>
  <si>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</si>
  <si>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</si>
  <si>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</si>
  <si>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</si>
  <si>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</si>
  <si>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</si>
  <si>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</si>
  <si>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</si>
  <si>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</si>
  <si>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</si>
  <si>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</si>
  <si>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</si>
  <si>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</si>
  <si>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</si>
  <si>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</si>
  <si>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</si>
  <si>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</si>
  <si>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</si>
  <si>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</si>
  <si>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</si>
  <si>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</si>
  <si>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</si>
  <si>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</si>
  <si>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</si>
  <si>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</si>
  <si>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</si>
  <si>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</si>
  <si>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</si>
  <si>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</si>
  <si>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</si>
  <si>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</si>
  <si>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</si>
  <si>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</si>
  <si>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</si>
  <si>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</si>
  <si>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</si>
  <si>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</si>
  <si>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</si>
  <si>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</si>
  <si>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</si>
  <si>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</si>
  <si>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</si>
  <si>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</si>
  <si>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</si>
  <si>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</si>
  <si>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</si>
  <si>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</si>
  <si>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</si>
  <si>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</si>
  <si>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</si>
  <si>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</si>
  <si>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</si>
  <si>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</si>
  <si>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</si>
  <si>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</si>
  <si>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</si>
  <si>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</si>
  <si>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</si>
  <si>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</si>
  <si>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</si>
  <si>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</si>
  <si>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</si>
  <si>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</si>
  <si>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</si>
  <si>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</si>
  <si>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</si>
  <si>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</si>
  <si>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</si>
  <si>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</si>
  <si>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</si>
  <si>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</si>
  <si>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</si>
  <si>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</si>
  <si>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</si>
  <si>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</si>
  <si>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</si>
  <si>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</si>
  <si>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</si>
  <si>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</si>
  <si>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</si>
  <si>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</si>
  <si>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</si>
  <si>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</si>
  <si>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</si>
  <si>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</si>
  <si>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</si>
  <si>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</si>
  <si>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</si>
  <si>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</si>
  <si>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</si>
  <si>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</si>
  <si>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</si>
  <si>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</si>
  <si>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</si>
  <si>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</si>
  <si>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</si>
  <si>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</si>
  <si>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</si>
  <si>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</si>
  <si>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</si>
  <si>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</si>
  <si>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</si>
  <si>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</si>
  <si>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</si>
  <si>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</si>
  <si>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</si>
  <si>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</si>
  <si>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</si>
  <si>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</si>
  <si>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</si>
  <si>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</si>
  <si>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</si>
  <si>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</si>
  <si>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</si>
  <si>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</si>
  <si>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</si>
  <si>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</si>
  <si>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</si>
  <si>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</si>
  <si>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</si>
  <si>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</si>
  <si>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</si>
  <si>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</si>
  <si>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</si>
  <si>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</si>
  <si>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</si>
  <si>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</si>
  <si>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</si>
  <si>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</si>
  <si>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</si>
  <si>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</si>
  <si>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</si>
  <si>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</si>
  <si>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</si>
  <si>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</si>
  <si>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</si>
  <si>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</si>
  <si>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</si>
  <si>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</si>
  <si>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</si>
  <si>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</si>
  <si>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</si>
  <si>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</si>
  <si>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</si>
  <si>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</si>
  <si>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</si>
  <si>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</si>
  <si>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</si>
  <si>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</si>
  <si>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</si>
  <si>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</si>
  <si>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</si>
  <si>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</si>
  <si>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</si>
  <si>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</si>
  <si>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</si>
  <si>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</si>
  <si>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</si>
  <si>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</si>
  <si>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</si>
  <si>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</si>
  <si>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</si>
  <si>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</si>
  <si>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</si>
  <si>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</si>
  <si>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</si>
  <si>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</si>
  <si>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</si>
  <si>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</si>
  <si>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</si>
  <si>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</si>
  <si>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</si>
  <si>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</si>
  <si>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</si>
  <si>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</si>
  <si>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</si>
  <si>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</si>
  <si>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</si>
  <si>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</si>
  <si>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</si>
  <si>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</si>
  <si>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</si>
  <si>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</si>
  <si>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</si>
  <si>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</si>
  <si>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</si>
  <si>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</si>
  <si>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</si>
  <si>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</si>
  <si>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</si>
  <si>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</si>
  <si>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</si>
  <si>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</si>
  <si>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</si>
  <si>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</si>
  <si>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</si>
  <si>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</si>
  <si>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</si>
  <si>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</si>
  <si>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</si>
  <si>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</si>
  <si>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</si>
  <si>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</si>
  <si>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</si>
  <si>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</si>
  <si>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</si>
  <si>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</si>
  <si>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</si>
  <si>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</si>
  <si>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</si>
  <si>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</si>
  <si>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</si>
  <si>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</si>
  <si>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</si>
  <si>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</si>
  <si>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</si>
  <si>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</si>
  <si>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</si>
  <si>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</si>
  <si>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</si>
  <si>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</si>
  <si>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</si>
  <si>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</si>
  <si>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</si>
  <si>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</si>
  <si>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</si>
  <si>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</si>
  <si>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</si>
  <si>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</si>
  <si>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………………………………………………………………………..</t>
  </si>
  <si>
    <t xml:space="preserve">    Il Direttore Amministrativo</t>
  </si>
  <si>
    <t>Il Direttore Generale</t>
  </si>
  <si>
    <t>DATA DI RIFERIMENTO</t>
  </si>
  <si>
    <t>Previsionale 2021</t>
  </si>
  <si>
    <t>Totale ricavi</t>
  </si>
  <si>
    <t>Totale costi</t>
  </si>
  <si>
    <t>Risultato</t>
  </si>
  <si>
    <t xml:space="preserve">      Il Direttore dell'area economico-finanziaria</t>
  </si>
  <si>
    <t>DI CUI PER COVID</t>
  </si>
  <si>
    <t>IMPORTO AL NETTO DI COMPONENTE SOCIALE E COVID</t>
  </si>
  <si>
    <t>……………………………………………………..…………………………………………….</t>
  </si>
  <si>
    <t>………………………………………………………………………………….…….</t>
  </si>
  <si>
    <t xml:space="preserve">             Data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</si>
</sst>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8" fillId="0" borderId="0"/>
    <xf numFmtId="0" fontId="6" fillId="0" borderId="0"/>
    <xf numFmtId="164" fontId="6" fillId="0" borderId="0" applyNumberFormat="0" applyFont="0" applyFill="0" applyBorder="0" applyAlignment="0" applyProtection="0"/>
  </cellStyleXfs>
  <cellXfs count="342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43" fontId="4" fillId="2" borderId="0" xfId="3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43" fontId="7" fillId="2" borderId="0" xfId="1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9" fillId="4" borderId="1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center" vertical="center"/>
    </xf>
    <xf numFmtId="43" fontId="9" fillId="4" borderId="3" xfId="3" applyFont="1" applyFill="1" applyBorder="1" applyAlignment="1">
      <alignment horizontal="center" vertical="center" wrapText="1"/>
    </xf>
    <xf numFmtId="43" fontId="9" fillId="4" borderId="4" xfId="3" applyFont="1" applyFill="1" applyBorder="1" applyAlignment="1">
      <alignment horizontal="center" vertical="center" wrapText="1"/>
    </xf>
    <xf numFmtId="43" fontId="9" fillId="4" borderId="5" xfId="3" applyFont="1" applyFill="1" applyBorder="1" applyAlignment="1">
      <alignment horizontal="center" vertical="center"/>
    </xf>
    <xf numFmtId="0" fontId="7" fillId="3" borderId="0" xfId="5" applyFont="1" applyFill="1" applyAlignment="1">
      <alignment vertical="center" wrapText="1"/>
    </xf>
    <xf numFmtId="0" fontId="7" fillId="3" borderId="0" xfId="5" applyFont="1" applyFill="1" applyAlignment="1">
      <alignment vertical="center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10" fillId="0" borderId="10" xfId="5" applyFont="1" applyBorder="1" applyAlignment="1">
      <alignment vertical="center" wrapText="1"/>
    </xf>
    <xf numFmtId="43" fontId="4" fillId="0" borderId="11" xfId="3" applyFont="1" applyBorder="1" applyAlignment="1">
      <alignment horizontal="right" vertical="center" wrapText="1"/>
    </xf>
    <xf numFmtId="0" fontId="11" fillId="3" borderId="0" xfId="2" applyFont="1" applyFill="1" applyAlignment="1">
      <alignment vertical="center" wrapText="1"/>
    </xf>
    <xf numFmtId="0" fontId="7" fillId="3" borderId="12" xfId="2" applyFont="1" applyFill="1" applyBorder="1" applyAlignment="1">
      <alignment vertical="center" wrapText="1"/>
    </xf>
    <xf numFmtId="43" fontId="7" fillId="0" borderId="0" xfId="1" applyFont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0" borderId="1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7" fillId="5" borderId="17" xfId="5" applyFont="1" applyFill="1" applyBorder="1" applyAlignment="1">
      <alignment vertical="center" wrapText="1"/>
    </xf>
    <xf numFmtId="43" fontId="7" fillId="5" borderId="17" xfId="3" applyFont="1" applyFill="1" applyBorder="1" applyAlignment="1">
      <alignment horizontal="right" vertical="center" wrapText="1"/>
    </xf>
    <xf numFmtId="2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164" fontId="7" fillId="0" borderId="0" xfId="2" applyNumberFormat="1" applyFont="1" applyAlignment="1">
      <alignment vertical="center" wrapText="1"/>
    </xf>
    <xf numFmtId="0" fontId="4" fillId="0" borderId="19" xfId="5" applyFont="1" applyBorder="1" applyAlignment="1">
      <alignment horizontal="center" vertical="center" wrapText="1"/>
    </xf>
    <xf numFmtId="0" fontId="12" fillId="0" borderId="20" xfId="5" applyFont="1" applyBorder="1" applyAlignment="1">
      <alignment horizontal="center" vertical="center" wrapText="1"/>
    </xf>
    <xf numFmtId="0" fontId="12" fillId="0" borderId="21" xfId="5" applyFont="1" applyBorder="1" applyAlignment="1">
      <alignment horizontal="center" vertical="center" wrapText="1"/>
    </xf>
    <xf numFmtId="0" fontId="13" fillId="0" borderId="22" xfId="5" applyFont="1" applyBorder="1" applyAlignment="1">
      <alignment horizontal="center" vertical="center" wrapText="1"/>
    </xf>
    <xf numFmtId="0" fontId="13" fillId="6" borderId="23" xfId="5" applyFont="1" applyFill="1" applyBorder="1" applyAlignment="1">
      <alignment vertical="center" wrapText="1"/>
    </xf>
    <xf numFmtId="43" fontId="7" fillId="6" borderId="23" xfId="3" applyFont="1" applyFill="1" applyBorder="1" applyAlignment="1">
      <alignment horizontal="right" vertical="center" wrapText="1"/>
    </xf>
    <xf numFmtId="0" fontId="13" fillId="0" borderId="0" xfId="2" applyFont="1" applyAlignment="1">
      <alignment vertical="center" wrapText="1"/>
    </xf>
    <xf numFmtId="0" fontId="4" fillId="0" borderId="20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0" fontId="12" fillId="7" borderId="23" xfId="5" applyFont="1" applyFill="1" applyBorder="1" applyAlignment="1">
      <alignment vertical="center" wrapText="1"/>
    </xf>
    <xf numFmtId="43" fontId="12" fillId="7" borderId="23" xfId="3" applyFont="1" applyFill="1" applyBorder="1" applyAlignment="1">
      <alignment horizontal="right" vertical="center" wrapText="1"/>
    </xf>
    <xf numFmtId="43" fontId="12" fillId="7" borderId="20" xfId="3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2" xfId="5" applyFont="1" applyBorder="1" applyAlignment="1">
      <alignment horizontal="center" vertical="center" wrapText="1"/>
    </xf>
    <xf numFmtId="0" fontId="4" fillId="0" borderId="23" xfId="5" applyFont="1" applyBorder="1" applyAlignment="1">
      <alignment vertical="center" wrapText="1"/>
    </xf>
    <xf numFmtId="0" fontId="4" fillId="3" borderId="22" xfId="5" applyFont="1" applyFill="1" applyBorder="1" applyAlignment="1">
      <alignment horizontal="center" vertical="center" wrapText="1"/>
    </xf>
    <xf numFmtId="0" fontId="4" fillId="3" borderId="23" xfId="5" applyFont="1" applyFill="1" applyBorder="1" applyAlignment="1">
      <alignment vertical="center" wrapText="1"/>
    </xf>
    <xf numFmtId="0" fontId="12" fillId="3" borderId="23" xfId="5" applyFont="1" applyFill="1" applyBorder="1" applyAlignment="1">
      <alignment vertical="center" wrapText="1"/>
    </xf>
    <xf numFmtId="0" fontId="13" fillId="6" borderId="23" xfId="5" applyFont="1" applyFill="1" applyBorder="1" applyAlignment="1">
      <alignment horizontal="left" vertical="center" wrapText="1"/>
    </xf>
    <xf numFmtId="43" fontId="4" fillId="7" borderId="20" xfId="3" applyFont="1" applyFill="1" applyBorder="1" applyAlignment="1">
      <alignment horizontal="right" vertical="center" wrapText="1"/>
    </xf>
    <xf numFmtId="43" fontId="4" fillId="7" borderId="23" xfId="3" applyFont="1" applyFill="1" applyBorder="1" applyAlignment="1">
      <alignment horizontal="right" vertical="center" wrapText="1"/>
    </xf>
    <xf numFmtId="0" fontId="4" fillId="3" borderId="19" xfId="5" applyFont="1" applyFill="1" applyBorder="1" applyAlignment="1">
      <alignment horizontal="center" vertical="center" wrapText="1"/>
    </xf>
    <xf numFmtId="0" fontId="4" fillId="3" borderId="20" xfId="5" applyFont="1" applyFill="1" applyBorder="1" applyAlignment="1">
      <alignment horizontal="center" vertical="center" wrapText="1"/>
    </xf>
    <xf numFmtId="0" fontId="4" fillId="3" borderId="21" xfId="5" applyFont="1" applyFill="1" applyBorder="1" applyAlignment="1">
      <alignment horizontal="center" vertical="center" wrapText="1"/>
    </xf>
    <xf numFmtId="43" fontId="13" fillId="6" borderId="20" xfId="3" applyFont="1" applyFill="1" applyBorder="1" applyAlignment="1">
      <alignment horizontal="right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5" borderId="23" xfId="5" applyFont="1" applyFill="1" applyBorder="1" applyAlignment="1">
      <alignment vertical="center" wrapText="1"/>
    </xf>
    <xf numFmtId="43" fontId="7" fillId="5" borderId="23" xfId="3" applyFont="1" applyFill="1" applyBorder="1" applyAlignment="1">
      <alignment horizontal="right" vertical="center" wrapText="1"/>
    </xf>
    <xf numFmtId="43" fontId="7" fillId="5" borderId="20" xfId="3" applyFont="1" applyFill="1" applyBorder="1" applyAlignment="1">
      <alignment horizontal="right" vertical="center" wrapText="1"/>
    </xf>
    <xf numFmtId="43" fontId="4" fillId="5" borderId="23" xfId="3" applyFont="1" applyFill="1" applyBorder="1" applyAlignment="1">
      <alignment horizontal="right" vertical="center" wrapText="1"/>
    </xf>
    <xf numFmtId="43" fontId="4" fillId="6" borderId="23" xfId="3" applyFont="1" applyFill="1" applyBorder="1" applyAlignment="1">
      <alignment horizontal="right" vertical="center" wrapText="1"/>
    </xf>
    <xf numFmtId="0" fontId="4" fillId="3" borderId="24" xfId="5" applyFont="1" applyFill="1" applyBorder="1" applyAlignment="1">
      <alignment horizontal="center" vertical="center" wrapText="1"/>
    </xf>
    <xf numFmtId="43" fontId="4" fillId="0" borderId="23" xfId="3" applyFont="1" applyBorder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12" fillId="0" borderId="23" xfId="5" applyFont="1" applyBorder="1" applyAlignment="1">
      <alignment vertical="center" wrapText="1"/>
    </xf>
    <xf numFmtId="0" fontId="7" fillId="0" borderId="19" xfId="5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 wrapText="1"/>
    </xf>
    <xf numFmtId="0" fontId="4" fillId="7" borderId="23" xfId="5" applyFont="1" applyFill="1" applyBorder="1" applyAlignment="1">
      <alignment vertical="center" wrapText="1"/>
    </xf>
    <xf numFmtId="0" fontId="4" fillId="0" borderId="24" xfId="5" applyFont="1" applyBorder="1" applyAlignment="1">
      <alignment horizontal="center" vertical="center" wrapText="1"/>
    </xf>
    <xf numFmtId="43" fontId="13" fillId="6" borderId="23" xfId="3" applyFont="1" applyFill="1" applyBorder="1" applyAlignment="1">
      <alignment horizontal="right" vertical="center" wrapText="1"/>
    </xf>
    <xf numFmtId="0" fontId="15" fillId="0" borderId="19" xfId="5" applyFont="1" applyBorder="1" applyAlignment="1">
      <alignment horizontal="center" vertical="center" wrapText="1"/>
    </xf>
    <xf numFmtId="0" fontId="15" fillId="0" borderId="20" xfId="5" applyFont="1" applyBorder="1" applyAlignment="1">
      <alignment horizontal="center" vertical="center" wrapText="1"/>
    </xf>
    <xf numFmtId="0" fontId="15" fillId="0" borderId="21" xfId="5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3" fillId="0" borderId="23" xfId="5" applyFont="1" applyFill="1" applyBorder="1" applyAlignment="1">
      <alignment vertical="center" wrapText="1"/>
    </xf>
    <xf numFmtId="0" fontId="9" fillId="4" borderId="25" xfId="4" applyFont="1" applyFill="1" applyBorder="1" applyAlignment="1">
      <alignment horizontal="center" vertical="center"/>
    </xf>
    <xf numFmtId="0" fontId="16" fillId="4" borderId="26" xfId="4" applyFont="1" applyFill="1" applyBorder="1" applyAlignment="1">
      <alignment horizontal="left" vertical="center"/>
    </xf>
    <xf numFmtId="0" fontId="4" fillId="0" borderId="21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 vertical="center"/>
    </xf>
    <xf numFmtId="43" fontId="7" fillId="0" borderId="0" xfId="1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4" fillId="0" borderId="28" xfId="5" applyFont="1" applyBorder="1" applyAlignment="1">
      <alignment horizontal="center" vertical="center" wrapText="1"/>
    </xf>
    <xf numFmtId="0" fontId="10" fillId="0" borderId="29" xfId="5" applyFont="1" applyBorder="1" applyAlignment="1">
      <alignment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7" fillId="5" borderId="21" xfId="5" applyFont="1" applyFill="1" applyBorder="1" applyAlignment="1">
      <alignment vertical="center" wrapText="1"/>
    </xf>
    <xf numFmtId="0" fontId="13" fillId="0" borderId="24" xfId="5" applyFont="1" applyFill="1" applyBorder="1" applyAlignment="1">
      <alignment horizontal="center" vertical="center" wrapText="1"/>
    </xf>
    <xf numFmtId="0" fontId="13" fillId="6" borderId="21" xfId="5" applyFont="1" applyFill="1" applyBorder="1" applyAlignment="1">
      <alignment vertical="center" wrapText="1"/>
    </xf>
    <xf numFmtId="0" fontId="12" fillId="0" borderId="24" xfId="5" applyFont="1" applyFill="1" applyBorder="1" applyAlignment="1">
      <alignment horizontal="center" vertical="center" wrapText="1"/>
    </xf>
    <xf numFmtId="0" fontId="12" fillId="7" borderId="21" xfId="5" applyFont="1" applyFill="1" applyBorder="1" applyAlignment="1">
      <alignment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4" fillId="0" borderId="21" xfId="5" applyFont="1" applyBorder="1" applyAlignment="1">
      <alignment vertical="center" wrapText="1"/>
    </xf>
    <xf numFmtId="0" fontId="12" fillId="7" borderId="21" xfId="5" applyFont="1" applyFill="1" applyBorder="1" applyAlignment="1">
      <alignment horizontal="left" vertical="center" wrapText="1"/>
    </xf>
    <xf numFmtId="0" fontId="12" fillId="0" borderId="21" xfId="5" applyFont="1" applyBorder="1" applyAlignment="1">
      <alignment vertical="center" wrapText="1"/>
    </xf>
    <xf numFmtId="43" fontId="11" fillId="0" borderId="0" xfId="1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2" fillId="0" borderId="21" xfId="5" applyFont="1" applyBorder="1" applyAlignment="1">
      <alignment horizontal="left" vertical="center" wrapText="1"/>
    </xf>
    <xf numFmtId="0" fontId="13" fillId="6" borderId="21" xfId="5" applyFont="1" applyFill="1" applyBorder="1" applyAlignment="1">
      <alignment horizontal="left" vertical="center" wrapText="1"/>
    </xf>
    <xf numFmtId="0" fontId="13" fillId="7" borderId="21" xfId="5" applyFont="1" applyFill="1" applyBorder="1" applyAlignment="1">
      <alignment vertical="center" wrapText="1"/>
    </xf>
    <xf numFmtId="0" fontId="13" fillId="7" borderId="21" xfId="5" applyFont="1" applyFill="1" applyBorder="1" applyAlignment="1">
      <alignment horizontal="left" vertical="center" wrapText="1"/>
    </xf>
    <xf numFmtId="43" fontId="13" fillId="7" borderId="23" xfId="3" applyFont="1" applyFill="1" applyBorder="1" applyAlignment="1">
      <alignment horizontal="right" vertical="center" wrapText="1"/>
    </xf>
    <xf numFmtId="0" fontId="4" fillId="0" borderId="21" xfId="5" applyFont="1" applyBorder="1" applyAlignment="1">
      <alignment horizontal="left" vertical="center" wrapText="1"/>
    </xf>
    <xf numFmtId="43" fontId="4" fillId="0" borderId="32" xfId="3" applyFont="1" applyBorder="1" applyAlignment="1">
      <alignment horizontal="right" vertical="center" wrapText="1"/>
    </xf>
    <xf numFmtId="43" fontId="7" fillId="7" borderId="23" xfId="3" applyFont="1" applyFill="1" applyBorder="1" applyAlignment="1">
      <alignment horizontal="right" vertical="center" wrapText="1"/>
    </xf>
    <xf numFmtId="43" fontId="12" fillId="0" borderId="23" xfId="3" applyFont="1" applyBorder="1" applyAlignment="1">
      <alignment horizontal="right" vertical="center" wrapText="1"/>
    </xf>
    <xf numFmtId="0" fontId="7" fillId="5" borderId="21" xfId="5" applyFont="1" applyFill="1" applyBorder="1" applyAlignment="1">
      <alignment horizontal="left" vertical="center" wrapText="1"/>
    </xf>
    <xf numFmtId="0" fontId="7" fillId="0" borderId="19" xfId="5" quotePrefix="1" applyFont="1" applyBorder="1" applyAlignment="1">
      <alignment horizontal="center" vertical="center" wrapText="1"/>
    </xf>
    <xf numFmtId="0" fontId="7" fillId="0" borderId="20" xfId="5" quotePrefix="1" applyFont="1" applyBorder="1" applyAlignment="1">
      <alignment horizontal="center" vertical="center" wrapText="1"/>
    </xf>
    <xf numFmtId="0" fontId="7" fillId="0" borderId="21" xfId="5" quotePrefix="1" applyFont="1" applyBorder="1" applyAlignment="1">
      <alignment horizontal="center" vertical="center" wrapText="1"/>
    </xf>
    <xf numFmtId="0" fontId="7" fillId="3" borderId="19" xfId="5" applyFont="1" applyFill="1" applyBorder="1" applyAlignment="1">
      <alignment horizontal="center" vertical="center" wrapText="1"/>
    </xf>
    <xf numFmtId="0" fontId="7" fillId="3" borderId="20" xfId="5" applyFont="1" applyFill="1" applyBorder="1" applyAlignment="1">
      <alignment horizontal="center" vertical="center" wrapText="1"/>
    </xf>
    <xf numFmtId="0" fontId="7" fillId="3" borderId="21" xfId="5" applyFont="1" applyFill="1" applyBorder="1" applyAlignment="1">
      <alignment horizontal="center" vertical="center" wrapText="1"/>
    </xf>
    <xf numFmtId="0" fontId="17" fillId="0" borderId="24" xfId="5" applyFont="1" applyFill="1" applyBorder="1" applyAlignment="1">
      <alignment horizontal="center" vertical="center" wrapText="1"/>
    </xf>
    <xf numFmtId="0" fontId="17" fillId="0" borderId="21" xfId="5" applyFont="1" applyBorder="1" applyAlignment="1">
      <alignment horizontal="right" vertical="center" wrapText="1"/>
    </xf>
    <xf numFmtId="0" fontId="12" fillId="0" borderId="21" xfId="5" applyFont="1" applyFill="1" applyBorder="1" applyAlignment="1">
      <alignment horizontal="left" vertical="center" wrapText="1"/>
    </xf>
    <xf numFmtId="0" fontId="7" fillId="6" borderId="21" xfId="5" applyFont="1" applyFill="1" applyBorder="1" applyAlignment="1">
      <alignment horizontal="left" vertical="center" wrapText="1"/>
    </xf>
    <xf numFmtId="0" fontId="12" fillId="0" borderId="24" xfId="5" quotePrefix="1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16" fillId="4" borderId="33" xfId="4" applyFont="1" applyFill="1" applyBorder="1" applyAlignment="1">
      <alignment horizontal="left" vertical="center"/>
    </xf>
    <xf numFmtId="0" fontId="4" fillId="0" borderId="19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9" fillId="0" borderId="34" xfId="4" applyFont="1" applyFill="1" applyBorder="1" applyAlignment="1">
      <alignment horizontal="center" vertical="center"/>
    </xf>
    <xf numFmtId="0" fontId="16" fillId="0" borderId="34" xfId="4" applyFont="1" applyFill="1" applyBorder="1" applyAlignment="1">
      <alignment horizontal="left" vertical="center"/>
    </xf>
    <xf numFmtId="0" fontId="7" fillId="0" borderId="29" xfId="5" applyFont="1" applyBorder="1" applyAlignment="1">
      <alignment horizontal="left" vertical="center" wrapText="1"/>
    </xf>
    <xf numFmtId="0" fontId="7" fillId="0" borderId="24" xfId="5" applyFont="1" applyBorder="1" applyAlignment="1">
      <alignment horizontal="center" vertical="center" wrapText="1"/>
    </xf>
    <xf numFmtId="43" fontId="13" fillId="5" borderId="23" xfId="3" applyFont="1" applyFill="1" applyBorder="1" applyAlignment="1">
      <alignment horizontal="right" vertical="center" wrapText="1"/>
    </xf>
    <xf numFmtId="0" fontId="13" fillId="0" borderId="21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43" fontId="4" fillId="3" borderId="0" xfId="1" applyFont="1" applyFill="1" applyAlignment="1">
      <alignment vertical="center"/>
    </xf>
    <xf numFmtId="0" fontId="9" fillId="0" borderId="37" xfId="4" applyFont="1" applyFill="1" applyBorder="1" applyAlignment="1">
      <alignment horizontal="center" vertical="center"/>
    </xf>
    <xf numFmtId="0" fontId="16" fillId="0" borderId="38" xfId="4" applyFont="1" applyFill="1" applyBorder="1" applyAlignment="1">
      <alignment horizontal="left" vertical="center"/>
    </xf>
    <xf numFmtId="0" fontId="9" fillId="4" borderId="39" xfId="4" applyFont="1" applyFill="1" applyBorder="1" applyAlignment="1">
      <alignment horizontal="center" vertical="center"/>
    </xf>
    <xf numFmtId="0" fontId="16" fillId="4" borderId="40" xfId="4" applyFont="1" applyFill="1" applyBorder="1" applyAlignment="1">
      <alignment horizontal="left" vertical="center"/>
    </xf>
    <xf numFmtId="0" fontId="4" fillId="3" borderId="0" xfId="5" applyFont="1" applyFill="1" applyBorder="1" applyAlignment="1">
      <alignment horizontal="center" vertical="center" wrapText="1"/>
    </xf>
    <xf numFmtId="0" fontId="4" fillId="0" borderId="42" xfId="5" applyFont="1" applyFill="1" applyBorder="1" applyAlignment="1">
      <alignment horizontal="center" vertical="center" wrapText="1"/>
    </xf>
    <xf numFmtId="0" fontId="4" fillId="0" borderId="43" xfId="5" applyFont="1" applyFill="1" applyBorder="1" applyAlignment="1">
      <alignment horizontal="center" vertical="center" wrapText="1"/>
    </xf>
    <xf numFmtId="0" fontId="4" fillId="3" borderId="44" xfId="5" applyFont="1" applyFill="1" applyBorder="1" applyAlignment="1">
      <alignment horizontal="center" vertical="center" wrapText="1"/>
    </xf>
    <xf numFmtId="0" fontId="4" fillId="3" borderId="45" xfId="5" applyFont="1" applyFill="1" applyBorder="1" applyAlignment="1">
      <alignment horizontal="center" vertical="center" wrapText="1"/>
    </xf>
    <xf numFmtId="0" fontId="16" fillId="4" borderId="46" xfId="4" applyFont="1" applyFill="1" applyBorder="1" applyAlignment="1">
      <alignment horizontal="left" vertical="center"/>
    </xf>
    <xf numFmtId="0" fontId="4" fillId="3" borderId="0" xfId="5" applyFont="1" applyFill="1" applyAlignment="1">
      <alignment vertical="center"/>
    </xf>
    <xf numFmtId="0" fontId="4" fillId="0" borderId="0" xfId="5" applyFont="1" applyAlignment="1">
      <alignment vertical="center"/>
    </xf>
    <xf numFmtId="43" fontId="4" fillId="3" borderId="0" xfId="3" applyFont="1" applyFill="1" applyAlignment="1">
      <alignment vertical="center"/>
    </xf>
    <xf numFmtId="0" fontId="2" fillId="3" borderId="0" xfId="5" applyFont="1" applyFill="1" applyAlignment="1">
      <alignment vertical="center"/>
    </xf>
    <xf numFmtId="0" fontId="4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3" fontId="9" fillId="4" borderId="4" xfId="1" applyFont="1" applyFill="1" applyBorder="1" applyAlignment="1">
      <alignment horizontal="center" vertical="center"/>
    </xf>
    <xf numFmtId="43" fontId="7" fillId="0" borderId="10" xfId="1" applyFont="1" applyBorder="1" applyAlignment="1">
      <alignment vertical="center" wrapText="1"/>
    </xf>
    <xf numFmtId="43" fontId="4" fillId="0" borderId="0" xfId="1" applyFont="1" applyAlignment="1">
      <alignment horizontal="right" vertical="center"/>
    </xf>
    <xf numFmtId="43" fontId="7" fillId="0" borderId="0" xfId="1" applyFont="1" applyAlignment="1">
      <alignment horizontal="right" vertical="center" wrapText="1"/>
    </xf>
    <xf numFmtId="43" fontId="9" fillId="4" borderId="2" xfId="1" applyFont="1" applyFill="1" applyBorder="1" applyAlignment="1">
      <alignment horizontal="right" vertical="center" wrapText="1"/>
    </xf>
    <xf numFmtId="43" fontId="7" fillId="0" borderId="10" xfId="1" applyFont="1" applyBorder="1" applyAlignment="1">
      <alignment horizontal="right" vertical="center" wrapText="1"/>
    </xf>
    <xf numFmtId="43" fontId="4" fillId="0" borderId="23" xfId="1" applyFont="1" applyBorder="1" applyAlignment="1">
      <alignment horizontal="right" vertical="center" wrapText="1"/>
    </xf>
    <xf numFmtId="43" fontId="4" fillId="3" borderId="23" xfId="1" applyFont="1" applyFill="1" applyBorder="1" applyAlignment="1">
      <alignment horizontal="right" vertical="center" wrapText="1"/>
    </xf>
    <xf numFmtId="43" fontId="12" fillId="3" borderId="23" xfId="1" applyFont="1" applyFill="1" applyBorder="1" applyAlignment="1">
      <alignment horizontal="right" vertical="center" wrapText="1"/>
    </xf>
    <xf numFmtId="43" fontId="12" fillId="7" borderId="23" xfId="1" applyFont="1" applyFill="1" applyBorder="1" applyAlignment="1">
      <alignment horizontal="right" vertical="center" wrapText="1"/>
    </xf>
    <xf numFmtId="43" fontId="13" fillId="6" borderId="23" xfId="1" applyFont="1" applyFill="1" applyBorder="1" applyAlignment="1">
      <alignment horizontal="right" vertical="center" wrapText="1"/>
    </xf>
    <xf numFmtId="164" fontId="12" fillId="7" borderId="23" xfId="5" applyNumberFormat="1" applyFont="1" applyFill="1" applyBorder="1" applyAlignment="1">
      <alignment horizontal="right" vertical="center" wrapText="1"/>
    </xf>
    <xf numFmtId="43" fontId="12" fillId="0" borderId="23" xfId="1" applyFont="1" applyBorder="1" applyAlignment="1">
      <alignment horizontal="right" vertical="center" wrapText="1"/>
    </xf>
    <xf numFmtId="43" fontId="4" fillId="7" borderId="23" xfId="1" applyFont="1" applyFill="1" applyBorder="1" applyAlignment="1">
      <alignment horizontal="right" vertical="center" wrapText="1"/>
    </xf>
    <xf numFmtId="43" fontId="13" fillId="0" borderId="23" xfId="1" applyFont="1" applyFill="1" applyBorder="1" applyAlignment="1">
      <alignment horizontal="right" vertical="center" wrapText="1"/>
    </xf>
    <xf numFmtId="43" fontId="7" fillId="5" borderId="23" xfId="1" applyFont="1" applyFill="1" applyBorder="1" applyAlignment="1">
      <alignment horizontal="right" vertical="center" wrapText="1"/>
    </xf>
    <xf numFmtId="43" fontId="9" fillId="4" borderId="26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0" xfId="1" applyFont="1" applyBorder="1" applyAlignment="1">
      <alignment horizontal="right" vertical="center" wrapText="1"/>
    </xf>
    <xf numFmtId="43" fontId="13" fillId="7" borderId="23" xfId="1" applyFont="1" applyFill="1" applyBorder="1" applyAlignment="1">
      <alignment horizontal="right" vertical="center" wrapText="1"/>
    </xf>
    <xf numFmtId="43" fontId="17" fillId="0" borderId="23" xfId="1" applyFont="1" applyBorder="1" applyAlignment="1">
      <alignment horizontal="right" vertical="center" wrapText="1"/>
    </xf>
    <xf numFmtId="43" fontId="12" fillId="0" borderId="23" xfId="1" applyFont="1" applyFill="1" applyBorder="1" applyAlignment="1">
      <alignment horizontal="right" vertical="center" wrapText="1"/>
    </xf>
    <xf numFmtId="43" fontId="7" fillId="6" borderId="23" xfId="1" applyFont="1" applyFill="1" applyBorder="1" applyAlignment="1">
      <alignment horizontal="right" vertical="center" wrapText="1"/>
    </xf>
    <xf numFmtId="43" fontId="9" fillId="0" borderId="34" xfId="1" applyFont="1" applyFill="1" applyBorder="1" applyAlignment="1">
      <alignment horizontal="right" vertical="center"/>
    </xf>
    <xf numFmtId="43" fontId="9" fillId="4" borderId="26" xfId="3" applyFont="1" applyFill="1" applyBorder="1" applyAlignment="1">
      <alignment horizontal="right" vertical="center"/>
    </xf>
    <xf numFmtId="43" fontId="7" fillId="0" borderId="23" xfId="1" applyFont="1" applyFill="1" applyBorder="1" applyAlignment="1">
      <alignment horizontal="right" vertical="center" wrapText="1"/>
    </xf>
    <xf numFmtId="43" fontId="7" fillId="0" borderId="35" xfId="1" applyFont="1" applyBorder="1" applyAlignment="1">
      <alignment horizontal="right" vertical="center" wrapText="1"/>
    </xf>
    <xf numFmtId="43" fontId="12" fillId="7" borderId="36" xfId="1" applyFont="1" applyFill="1" applyBorder="1" applyAlignment="1">
      <alignment horizontal="right" vertical="center" wrapText="1"/>
    </xf>
    <xf numFmtId="0" fontId="16" fillId="0" borderId="38" xfId="4" applyFont="1" applyFill="1" applyBorder="1" applyAlignment="1">
      <alignment horizontal="right" vertical="center"/>
    </xf>
    <xf numFmtId="43" fontId="9" fillId="4" borderId="39" xfId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right" vertical="center"/>
    </xf>
    <xf numFmtId="43" fontId="9" fillId="4" borderId="2" xfId="1" applyFont="1" applyFill="1" applyBorder="1" applyAlignment="1">
      <alignment horizontal="right" vertical="center"/>
    </xf>
    <xf numFmtId="43" fontId="4" fillId="3" borderId="0" xfId="1" applyFont="1" applyFill="1" applyAlignment="1">
      <alignment horizontal="right" vertical="center"/>
    </xf>
    <xf numFmtId="0" fontId="7" fillId="5" borderId="49" xfId="5" applyFont="1" applyFill="1" applyBorder="1" applyAlignment="1">
      <alignment horizontal="right" vertical="center" wrapText="1"/>
    </xf>
    <xf numFmtId="0" fontId="7" fillId="5" borderId="17" xfId="5" applyFont="1" applyFill="1" applyBorder="1" applyAlignment="1">
      <alignment horizontal="right" vertical="center" wrapText="1"/>
    </xf>
    <xf numFmtId="0" fontId="7" fillId="5" borderId="50" xfId="5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/>
    </xf>
    <xf numFmtId="43" fontId="7" fillId="5" borderId="49" xfId="1" applyFont="1" applyFill="1" applyBorder="1" applyAlignment="1">
      <alignment horizontal="right" vertical="center" wrapText="1"/>
    </xf>
    <xf numFmtId="43" fontId="7" fillId="5" borderId="17" xfId="1" applyFont="1" applyFill="1" applyBorder="1" applyAlignment="1">
      <alignment horizontal="right" vertical="center" wrapText="1"/>
    </xf>
    <xf numFmtId="43" fontId="7" fillId="5" borderId="50" xfId="5" applyNumberFormat="1" applyFont="1" applyFill="1" applyBorder="1" applyAlignment="1">
      <alignment horizontal="right" vertical="center" wrapText="1"/>
    </xf>
    <xf numFmtId="164" fontId="7" fillId="5" borderId="49" xfId="5" applyNumberFormat="1" applyFont="1" applyFill="1" applyBorder="1" applyAlignment="1">
      <alignment horizontal="right" vertical="center" wrapText="1"/>
    </xf>
    <xf numFmtId="164" fontId="7" fillId="5" borderId="17" xfId="5" applyNumberFormat="1" applyFont="1" applyFill="1" applyBorder="1" applyAlignment="1">
      <alignment horizontal="right" vertical="center" wrapText="1"/>
    </xf>
    <xf numFmtId="43" fontId="7" fillId="5" borderId="49" xfId="5" applyNumberFormat="1" applyFont="1" applyFill="1" applyBorder="1" applyAlignment="1">
      <alignment horizontal="right" vertical="center" wrapText="1"/>
    </xf>
    <xf numFmtId="43" fontId="7" fillId="5" borderId="17" xfId="5" applyNumberFormat="1" applyFont="1" applyFill="1" applyBorder="1" applyAlignment="1">
      <alignment horizontal="right" vertical="center" wrapText="1"/>
    </xf>
    <xf numFmtId="43" fontId="20" fillId="5" borderId="14" xfId="3" applyFont="1" applyFill="1" applyBorder="1" applyAlignment="1">
      <alignment horizontal="right" vertical="center" wrapText="1"/>
    </xf>
    <xf numFmtId="0" fontId="21" fillId="3" borderId="0" xfId="2" applyFont="1" applyFill="1" applyAlignment="1">
      <alignment vertical="center" wrapText="1"/>
    </xf>
    <xf numFmtId="43" fontId="20" fillId="3" borderId="18" xfId="1" applyFont="1" applyFill="1" applyBorder="1" applyAlignment="1">
      <alignment vertical="center" wrapText="1"/>
    </xf>
    <xf numFmtId="43" fontId="20" fillId="0" borderId="0" xfId="1" applyFont="1" applyAlignment="1">
      <alignment vertical="center" wrapText="1"/>
    </xf>
    <xf numFmtId="43" fontId="20" fillId="5" borderId="4" xfId="3" applyFont="1" applyFill="1" applyBorder="1" applyAlignment="1">
      <alignment horizontal="right" vertical="center" wrapText="1"/>
    </xf>
    <xf numFmtId="43" fontId="20" fillId="5" borderId="17" xfId="1" applyFont="1" applyFill="1" applyBorder="1" applyAlignment="1">
      <alignment vertical="center" wrapText="1"/>
    </xf>
    <xf numFmtId="43" fontId="20" fillId="6" borderId="20" xfId="3" applyFont="1" applyFill="1" applyBorder="1" applyAlignment="1">
      <alignment horizontal="right" vertical="center" wrapText="1"/>
    </xf>
    <xf numFmtId="0" fontId="22" fillId="3" borderId="0" xfId="2" applyFont="1" applyFill="1" applyAlignment="1">
      <alignment vertical="center" wrapText="1"/>
    </xf>
    <xf numFmtId="43" fontId="20" fillId="6" borderId="4" xfId="3" applyFont="1" applyFill="1" applyBorder="1" applyAlignment="1">
      <alignment horizontal="right" vertical="center" wrapText="1"/>
    </xf>
    <xf numFmtId="43" fontId="19" fillId="6" borderId="23" xfId="1" applyFont="1" applyFill="1" applyBorder="1" applyAlignment="1">
      <alignment vertical="center" wrapText="1"/>
    </xf>
    <xf numFmtId="43" fontId="23" fillId="7" borderId="20" xfId="3" applyFont="1" applyFill="1" applyBorder="1" applyAlignment="1">
      <alignment horizontal="right" vertical="center" wrapText="1"/>
    </xf>
    <xf numFmtId="0" fontId="24" fillId="3" borderId="0" xfId="2" applyFont="1" applyFill="1" applyAlignment="1">
      <alignment vertical="center" wrapText="1"/>
    </xf>
    <xf numFmtId="43" fontId="23" fillId="7" borderId="4" xfId="3" applyFont="1" applyFill="1" applyBorder="1" applyAlignment="1">
      <alignment horizontal="right" vertical="center" wrapText="1"/>
    </xf>
    <xf numFmtId="43" fontId="23" fillId="7" borderId="23" xfId="1" applyFont="1" applyFill="1" applyBorder="1" applyAlignment="1">
      <alignment vertical="center" wrapText="1"/>
    </xf>
    <xf numFmtId="43" fontId="18" fillId="0" borderId="20" xfId="3" applyFont="1" applyBorder="1" applyAlignment="1">
      <alignment horizontal="right" vertical="center" wrapText="1"/>
    </xf>
    <xf numFmtId="43" fontId="18" fillId="3" borderId="18" xfId="1" applyFont="1" applyFill="1" applyBorder="1" applyAlignment="1">
      <alignment vertical="center" wrapText="1"/>
    </xf>
    <xf numFmtId="43" fontId="18" fillId="0" borderId="4" xfId="3" applyFont="1" applyBorder="1" applyAlignment="1">
      <alignment horizontal="right" vertical="center" wrapText="1"/>
    </xf>
    <xf numFmtId="43" fontId="18" fillId="0" borderId="23" xfId="1" applyFont="1" applyBorder="1" applyAlignment="1">
      <alignment vertical="center" wrapText="1"/>
    </xf>
    <xf numFmtId="43" fontId="23" fillId="0" borderId="20" xfId="3" applyFont="1" applyBorder="1" applyAlignment="1">
      <alignment horizontal="right" vertical="center" wrapText="1"/>
    </xf>
    <xf numFmtId="43" fontId="23" fillId="0" borderId="4" xfId="3" applyFont="1" applyBorder="1" applyAlignment="1">
      <alignment horizontal="right" vertical="center" wrapText="1"/>
    </xf>
    <xf numFmtId="43" fontId="23" fillId="3" borderId="23" xfId="1" applyFont="1" applyFill="1" applyBorder="1" applyAlignment="1">
      <alignment vertical="center" wrapText="1"/>
    </xf>
    <xf numFmtId="43" fontId="19" fillId="6" borderId="23" xfId="1" applyFont="1" applyFill="1" applyBorder="1" applyAlignment="1">
      <alignment horizontal="left" vertical="center" wrapText="1"/>
    </xf>
    <xf numFmtId="43" fontId="18" fillId="7" borderId="20" xfId="3" applyFont="1" applyFill="1" applyBorder="1" applyAlignment="1">
      <alignment horizontal="right" vertical="center" wrapText="1"/>
    </xf>
    <xf numFmtId="43" fontId="18" fillId="7" borderId="4" xfId="3" applyFont="1" applyFill="1" applyBorder="1" applyAlignment="1">
      <alignment horizontal="right" vertical="center" wrapText="1"/>
    </xf>
    <xf numFmtId="43" fontId="18" fillId="0" borderId="18" xfId="1" applyFont="1" applyFill="1" applyBorder="1" applyAlignment="1">
      <alignment vertical="center" wrapText="1"/>
    </xf>
    <xf numFmtId="0" fontId="18" fillId="3" borderId="18" xfId="2" applyFont="1" applyFill="1" applyBorder="1" applyAlignment="1">
      <alignment vertical="center" wrapText="1"/>
    </xf>
    <xf numFmtId="0" fontId="20" fillId="3" borderId="18" xfId="2" applyFont="1" applyFill="1" applyBorder="1" applyAlignment="1">
      <alignment vertical="center" wrapText="1"/>
    </xf>
    <xf numFmtId="43" fontId="23" fillId="7" borderId="20" xfId="3" applyFont="1" applyFill="1" applyBorder="1" applyAlignment="1">
      <alignment horizontal="left" vertical="center" wrapText="1"/>
    </xf>
    <xf numFmtId="43" fontId="23" fillId="7" borderId="4" xfId="3" applyFont="1" applyFill="1" applyBorder="1" applyAlignment="1">
      <alignment horizontal="left" vertical="center" wrapText="1"/>
    </xf>
    <xf numFmtId="43" fontId="23" fillId="0" borderId="23" xfId="1" applyFont="1" applyBorder="1" applyAlignment="1">
      <alignment vertical="center" wrapText="1"/>
    </xf>
    <xf numFmtId="43" fontId="19" fillId="6" borderId="20" xfId="3" applyFont="1" applyFill="1" applyBorder="1" applyAlignment="1">
      <alignment horizontal="right" vertical="center" wrapText="1"/>
    </xf>
    <xf numFmtId="43" fontId="19" fillId="6" borderId="4" xfId="3" applyFont="1" applyFill="1" applyBorder="1" applyAlignment="1">
      <alignment horizontal="right" vertical="center" wrapText="1"/>
    </xf>
    <xf numFmtId="43" fontId="19" fillId="0" borderId="23" xfId="1" applyFont="1" applyBorder="1" applyAlignment="1">
      <alignment vertical="center" wrapText="1"/>
    </xf>
    <xf numFmtId="43" fontId="20" fillId="5" borderId="20" xfId="3" applyFont="1" applyFill="1" applyBorder="1" applyAlignment="1">
      <alignment horizontal="right" vertical="center" wrapText="1"/>
    </xf>
    <xf numFmtId="164" fontId="20" fillId="3" borderId="18" xfId="2" applyNumberFormat="1" applyFont="1" applyFill="1" applyBorder="1" applyAlignment="1">
      <alignment vertical="center" wrapText="1"/>
    </xf>
    <xf numFmtId="43" fontId="20" fillId="5" borderId="23" xfId="1" applyFont="1" applyFill="1" applyBorder="1" applyAlignment="1">
      <alignment vertical="center" wrapText="1"/>
    </xf>
    <xf numFmtId="43" fontId="18" fillId="6" borderId="20" xfId="3" applyFont="1" applyFill="1" applyBorder="1" applyAlignment="1">
      <alignment horizontal="right" vertical="center" wrapText="1"/>
    </xf>
    <xf numFmtId="43" fontId="18" fillId="6" borderId="4" xfId="3" applyFont="1" applyFill="1" applyBorder="1" applyAlignment="1">
      <alignment horizontal="right" vertical="center" wrapText="1"/>
    </xf>
    <xf numFmtId="43" fontId="18" fillId="5" borderId="20" xfId="3" applyFont="1" applyFill="1" applyBorder="1" applyAlignment="1">
      <alignment horizontal="right" vertical="center" wrapText="1"/>
    </xf>
    <xf numFmtId="43" fontId="18" fillId="5" borderId="4" xfId="3" applyFont="1" applyFill="1" applyBorder="1" applyAlignment="1">
      <alignment horizontal="right" vertical="center" wrapText="1"/>
    </xf>
    <xf numFmtId="0" fontId="24" fillId="3" borderId="18" xfId="2" applyFont="1" applyFill="1" applyBorder="1" applyAlignment="1">
      <alignment vertical="center" wrapText="1"/>
    </xf>
    <xf numFmtId="0" fontId="23" fillId="7" borderId="20" xfId="5" applyFont="1" applyFill="1" applyBorder="1" applyAlignment="1">
      <alignment vertical="center" wrapText="1"/>
    </xf>
    <xf numFmtId="0" fontId="23" fillId="7" borderId="4" xfId="5" applyFont="1" applyFill="1" applyBorder="1" applyAlignment="1">
      <alignment vertical="center" wrapText="1"/>
    </xf>
    <xf numFmtId="164" fontId="23" fillId="7" borderId="20" xfId="5" applyNumberFormat="1" applyFont="1" applyFill="1" applyBorder="1" applyAlignment="1">
      <alignment vertical="center" wrapText="1"/>
    </xf>
    <xf numFmtId="164" fontId="23" fillId="7" borderId="4" xfId="5" applyNumberFormat="1" applyFont="1" applyFill="1" applyBorder="1" applyAlignment="1">
      <alignment vertical="center" wrapText="1"/>
    </xf>
    <xf numFmtId="0" fontId="24" fillId="3" borderId="0" xfId="2" applyFont="1" applyFill="1" applyAlignment="1">
      <alignment horizontal="left" vertical="center" wrapText="1"/>
    </xf>
    <xf numFmtId="0" fontId="18" fillId="3" borderId="18" xfId="2" applyFont="1" applyFill="1" applyBorder="1" applyAlignment="1">
      <alignment horizontal="left" vertical="center" wrapText="1"/>
    </xf>
    <xf numFmtId="43" fontId="18" fillId="0" borderId="20" xfId="3" applyFont="1" applyFill="1" applyBorder="1" applyAlignment="1">
      <alignment horizontal="right" vertical="center" wrapText="1"/>
    </xf>
    <xf numFmtId="43" fontId="18" fillId="0" borderId="4" xfId="3" applyFont="1" applyFill="1" applyBorder="1" applyAlignment="1">
      <alignment horizontal="right" vertical="center" wrapText="1"/>
    </xf>
    <xf numFmtId="43" fontId="20" fillId="0" borderId="23" xfId="1" applyFont="1" applyBorder="1" applyAlignment="1">
      <alignment vertical="center" wrapText="1"/>
    </xf>
    <xf numFmtId="43" fontId="25" fillId="4" borderId="27" xfId="3" applyFont="1" applyFill="1" applyBorder="1" applyAlignment="1">
      <alignment horizontal="center" vertical="center"/>
    </xf>
    <xf numFmtId="43" fontId="25" fillId="4" borderId="4" xfId="3" applyFont="1" applyFill="1" applyBorder="1" applyAlignment="1">
      <alignment horizontal="center" vertical="center"/>
    </xf>
    <xf numFmtId="43" fontId="25" fillId="4" borderId="26" xfId="1" applyFont="1" applyFill="1" applyBorder="1" applyAlignment="1">
      <alignment horizontal="left" vertical="center"/>
    </xf>
    <xf numFmtId="43" fontId="25" fillId="0" borderId="0" xfId="3" applyFont="1" applyFill="1" applyBorder="1" applyAlignment="1">
      <alignment horizontal="center" vertical="center"/>
    </xf>
    <xf numFmtId="0" fontId="24" fillId="0" borderId="0" xfId="2" applyFont="1" applyFill="1" applyAlignment="1">
      <alignment vertical="center" wrapText="1"/>
    </xf>
    <xf numFmtId="0" fontId="20" fillId="0" borderId="18" xfId="2" applyFont="1" applyFill="1" applyBorder="1" applyAlignment="1">
      <alignment vertical="center" wrapText="1"/>
    </xf>
    <xf numFmtId="43" fontId="20" fillId="0" borderId="0" xfId="1" applyFont="1" applyFill="1" applyAlignment="1">
      <alignment vertical="center" wrapText="1"/>
    </xf>
    <xf numFmtId="43" fontId="25" fillId="0" borderId="4" xfId="3" applyFont="1" applyFill="1" applyBorder="1" applyAlignment="1">
      <alignment horizontal="center" vertical="center"/>
    </xf>
    <xf numFmtId="43" fontId="25" fillId="0" borderId="34" xfId="1" applyFont="1" applyBorder="1" applyAlignment="1">
      <alignment horizontal="left" vertical="center"/>
    </xf>
    <xf numFmtId="43" fontId="18" fillId="0" borderId="31" xfId="3" applyFont="1" applyBorder="1" applyAlignment="1">
      <alignment horizontal="right" vertical="center" wrapText="1"/>
    </xf>
    <xf numFmtId="43" fontId="20" fillId="0" borderId="29" xfId="1" applyFont="1" applyBorder="1" applyAlignment="1">
      <alignment vertical="center" wrapText="1"/>
    </xf>
    <xf numFmtId="43" fontId="20" fillId="5" borderId="21" xfId="1" applyFont="1" applyFill="1" applyBorder="1" applyAlignment="1">
      <alignment vertical="center" wrapText="1"/>
    </xf>
    <xf numFmtId="43" fontId="19" fillId="6" borderId="21" xfId="1" applyFont="1" applyFill="1" applyBorder="1" applyAlignment="1">
      <alignment vertical="center" wrapText="1"/>
    </xf>
    <xf numFmtId="43" fontId="23" fillId="7" borderId="21" xfId="1" applyFont="1" applyFill="1" applyBorder="1" applyAlignment="1">
      <alignment vertical="center" wrapText="1"/>
    </xf>
    <xf numFmtId="43" fontId="18" fillId="0" borderId="21" xfId="1" applyFont="1" applyFill="1" applyBorder="1" applyAlignment="1">
      <alignment vertical="center" wrapText="1"/>
    </xf>
    <xf numFmtId="43" fontId="18" fillId="0" borderId="21" xfId="1" applyFont="1" applyBorder="1" applyAlignment="1">
      <alignment vertical="center" wrapText="1"/>
    </xf>
    <xf numFmtId="0" fontId="24" fillId="0" borderId="0" xfId="2" applyFont="1" applyAlignment="1">
      <alignment vertical="center" wrapText="1"/>
    </xf>
    <xf numFmtId="0" fontId="20" fillId="0" borderId="18" xfId="2" applyFont="1" applyBorder="1" applyAlignment="1">
      <alignment vertical="center" wrapText="1"/>
    </xf>
    <xf numFmtId="0" fontId="18" fillId="0" borderId="18" xfId="2" applyFont="1" applyBorder="1" applyAlignment="1">
      <alignment vertical="center" wrapText="1"/>
    </xf>
    <xf numFmtId="43" fontId="23" fillId="0" borderId="21" xfId="1" applyFont="1" applyBorder="1" applyAlignment="1">
      <alignment vertical="center" wrapText="1"/>
    </xf>
    <xf numFmtId="43" fontId="18" fillId="0" borderId="0" xfId="1" applyFont="1" applyAlignment="1">
      <alignment vertical="center" wrapText="1"/>
    </xf>
    <xf numFmtId="0" fontId="24" fillId="0" borderId="18" xfId="2" applyFont="1" applyBorder="1" applyAlignment="1">
      <alignment vertical="center" wrapText="1"/>
    </xf>
    <xf numFmtId="43" fontId="24" fillId="0" borderId="0" xfId="1" applyFont="1" applyAlignment="1">
      <alignment vertical="center" wrapText="1"/>
    </xf>
    <xf numFmtId="43" fontId="23" fillId="0" borderId="21" xfId="1" applyFont="1" applyBorder="1" applyAlignment="1">
      <alignment horizontal="left" vertical="center" wrapText="1"/>
    </xf>
    <xf numFmtId="43" fontId="19" fillId="6" borderId="21" xfId="1" applyFont="1" applyFill="1" applyBorder="1" applyAlignment="1">
      <alignment horizontal="left" vertical="center" wrapText="1"/>
    </xf>
    <xf numFmtId="43" fontId="19" fillId="7" borderId="20" xfId="3" applyFont="1" applyFill="1" applyBorder="1" applyAlignment="1">
      <alignment horizontal="right" vertical="center" wrapText="1"/>
    </xf>
    <xf numFmtId="43" fontId="19" fillId="7" borderId="4" xfId="3" applyFont="1" applyFill="1" applyBorder="1" applyAlignment="1">
      <alignment horizontal="right" vertical="center" wrapText="1"/>
    </xf>
    <xf numFmtId="43" fontId="19" fillId="7" borderId="21" xfId="1" applyFont="1" applyFill="1" applyBorder="1" applyAlignment="1">
      <alignment vertical="center" wrapText="1"/>
    </xf>
    <xf numFmtId="43" fontId="19" fillId="7" borderId="21" xfId="1" applyFont="1" applyFill="1" applyBorder="1" applyAlignment="1">
      <alignment horizontal="left" vertical="center" wrapText="1"/>
    </xf>
    <xf numFmtId="43" fontId="23" fillId="7" borderId="21" xfId="1" applyFont="1" applyFill="1" applyBorder="1" applyAlignment="1">
      <alignment horizontal="left" vertical="center" wrapText="1"/>
    </xf>
    <xf numFmtId="43" fontId="18" fillId="0" borderId="21" xfId="1" applyFont="1" applyBorder="1" applyAlignment="1">
      <alignment horizontal="left" vertical="center" wrapText="1"/>
    </xf>
    <xf numFmtId="43" fontId="20" fillId="7" borderId="20" xfId="3" applyFont="1" applyFill="1" applyBorder="1" applyAlignment="1">
      <alignment horizontal="right" vertical="center" wrapText="1"/>
    </xf>
    <xf numFmtId="43" fontId="20" fillId="7" borderId="4" xfId="3" applyFont="1" applyFill="1" applyBorder="1" applyAlignment="1">
      <alignment horizontal="right" vertical="center" wrapText="1"/>
    </xf>
    <xf numFmtId="43" fontId="19" fillId="7" borderId="20" xfId="1" applyFont="1" applyFill="1" applyBorder="1" applyAlignment="1">
      <alignment horizontal="left" vertical="center" wrapText="1"/>
    </xf>
    <xf numFmtId="43" fontId="19" fillId="7" borderId="4" xfId="1" applyFont="1" applyFill="1" applyBorder="1" applyAlignment="1">
      <alignment horizontal="left" vertical="center" wrapText="1"/>
    </xf>
    <xf numFmtId="43" fontId="21" fillId="0" borderId="0" xfId="1" applyFont="1" applyAlignment="1">
      <alignment vertical="center" wrapText="1"/>
    </xf>
    <xf numFmtId="43" fontId="19" fillId="0" borderId="21" xfId="1" applyFont="1" applyBorder="1" applyAlignment="1">
      <alignment horizontal="left" vertical="center" wrapText="1"/>
    </xf>
    <xf numFmtId="164" fontId="18" fillId="3" borderId="18" xfId="2" applyNumberFormat="1" applyFont="1" applyFill="1" applyBorder="1" applyAlignment="1">
      <alignment vertical="center" wrapText="1"/>
    </xf>
    <xf numFmtId="43" fontId="20" fillId="5" borderId="21" xfId="1" applyFont="1" applyFill="1" applyBorder="1" applyAlignment="1">
      <alignment horizontal="left" vertical="center" wrapText="1"/>
    </xf>
    <xf numFmtId="43" fontId="20" fillId="0" borderId="20" xfId="3" applyFont="1" applyBorder="1" applyAlignment="1">
      <alignment horizontal="right" vertical="center" wrapText="1"/>
    </xf>
    <xf numFmtId="43" fontId="20" fillId="0" borderId="4" xfId="3" applyFont="1" applyBorder="1" applyAlignment="1">
      <alignment horizontal="right" vertical="center" wrapText="1"/>
    </xf>
    <xf numFmtId="43" fontId="26" fillId="0" borderId="21" xfId="1" applyFont="1" applyBorder="1" applyAlignment="1">
      <alignment horizontal="right" vertical="center" wrapText="1"/>
    </xf>
    <xf numFmtId="43" fontId="23" fillId="0" borderId="20" xfId="3" applyFont="1" applyFill="1" applyBorder="1" applyAlignment="1">
      <alignment horizontal="right" vertical="center" wrapText="1"/>
    </xf>
    <xf numFmtId="43" fontId="23" fillId="0" borderId="4" xfId="3" applyFont="1" applyFill="1" applyBorder="1" applyAlignment="1">
      <alignment horizontal="right" vertical="center" wrapText="1"/>
    </xf>
    <xf numFmtId="43" fontId="20" fillId="0" borderId="21" xfId="1" applyFont="1" applyBorder="1" applyAlignment="1">
      <alignment horizontal="left" vertical="center" wrapText="1"/>
    </xf>
    <xf numFmtId="43" fontId="25" fillId="4" borderId="48" xfId="1" applyFont="1" applyFill="1" applyBorder="1" applyAlignment="1">
      <alignment horizontal="left" vertical="center"/>
    </xf>
    <xf numFmtId="43" fontId="25" fillId="0" borderId="34" xfId="3" applyFont="1" applyFill="1" applyBorder="1" applyAlignment="1">
      <alignment horizontal="center" vertical="center"/>
    </xf>
    <xf numFmtId="43" fontId="25" fillId="0" borderId="8" xfId="1" applyFont="1" applyBorder="1" applyAlignment="1">
      <alignment horizontal="left" vertical="center"/>
    </xf>
    <xf numFmtId="164" fontId="18" fillId="0" borderId="18" xfId="6" applyFont="1" applyBorder="1"/>
    <xf numFmtId="43" fontId="20" fillId="0" borderId="29" xfId="1" applyFont="1" applyBorder="1" applyAlignment="1">
      <alignment horizontal="left" vertical="center" wrapText="1"/>
    </xf>
    <xf numFmtId="43" fontId="19" fillId="5" borderId="20" xfId="3" applyFont="1" applyFill="1" applyBorder="1" applyAlignment="1">
      <alignment horizontal="right" vertical="center" wrapText="1"/>
    </xf>
    <xf numFmtId="43" fontId="19" fillId="5" borderId="4" xfId="3" applyFont="1" applyFill="1" applyBorder="1" applyAlignment="1">
      <alignment horizontal="right" vertical="center" wrapText="1"/>
    </xf>
    <xf numFmtId="43" fontId="20" fillId="0" borderId="20" xfId="3" applyFont="1" applyFill="1" applyBorder="1" applyAlignment="1">
      <alignment horizontal="right" vertical="center" wrapText="1"/>
    </xf>
    <xf numFmtId="43" fontId="20" fillId="0" borderId="4" xfId="3" applyFont="1" applyFill="1" applyBorder="1" applyAlignment="1">
      <alignment horizontal="right" vertical="center" wrapText="1"/>
    </xf>
    <xf numFmtId="43" fontId="20" fillId="5" borderId="29" xfId="1" applyFont="1" applyFill="1" applyBorder="1" applyAlignment="1">
      <alignment horizontal="left" vertical="center" wrapText="1"/>
    </xf>
    <xf numFmtId="43" fontId="25" fillId="4" borderId="33" xfId="1" applyFont="1" applyFill="1" applyBorder="1" applyAlignment="1">
      <alignment horizontal="left" vertical="center"/>
    </xf>
    <xf numFmtId="0" fontId="18" fillId="3" borderId="0" xfId="2" applyFont="1" applyFill="1" applyAlignment="1">
      <alignment vertical="center" wrapText="1"/>
    </xf>
    <xf numFmtId="43" fontId="18" fillId="3" borderId="0" xfId="1" applyFont="1" applyFill="1" applyAlignment="1">
      <alignment vertical="center"/>
    </xf>
    <xf numFmtId="43" fontId="18" fillId="0" borderId="0" xfId="1" applyFont="1" applyFill="1" applyAlignment="1">
      <alignment vertical="center"/>
    </xf>
    <xf numFmtId="43" fontId="25" fillId="4" borderId="41" xfId="3" applyFont="1" applyFill="1" applyBorder="1" applyAlignment="1">
      <alignment horizontal="center" vertical="center"/>
    </xf>
    <xf numFmtId="43" fontId="25" fillId="4" borderId="40" xfId="1" applyFont="1" applyFill="1" applyBorder="1" applyAlignment="1">
      <alignment horizontal="left" vertical="center"/>
    </xf>
    <xf numFmtId="43" fontId="25" fillId="0" borderId="48" xfId="1" applyFont="1" applyBorder="1" applyAlignment="1">
      <alignment horizontal="left" vertical="center"/>
    </xf>
    <xf numFmtId="43" fontId="18" fillId="3" borderId="0" xfId="1" applyFont="1" applyFill="1" applyAlignment="1">
      <alignment horizontal="center" vertical="center"/>
    </xf>
    <xf numFmtId="43" fontId="25" fillId="4" borderId="27" xfId="3" applyFont="1" applyFill="1" applyBorder="1" applyAlignment="1">
      <alignment horizontal="left" vertical="center"/>
    </xf>
    <xf numFmtId="43" fontId="18" fillId="2" borderId="0" xfId="1" applyFont="1" applyFill="1" applyAlignment="1">
      <alignment horizontal="center" vertical="center"/>
    </xf>
    <xf numFmtId="43" fontId="25" fillId="4" borderId="4" xfId="3" applyFont="1" applyFill="1" applyBorder="1" applyAlignment="1">
      <alignment horizontal="left" vertical="center"/>
    </xf>
    <xf numFmtId="43" fontId="25" fillId="0" borderId="0" xfId="3" applyFont="1" applyFill="1" applyBorder="1" applyAlignment="1">
      <alignment horizontal="left" vertical="center"/>
    </xf>
    <xf numFmtId="43" fontId="25" fillId="0" borderId="4" xfId="3" applyFont="1" applyFill="1" applyBorder="1" applyAlignment="1">
      <alignment horizontal="left" vertical="center"/>
    </xf>
    <xf numFmtId="43" fontId="25" fillId="0" borderId="38" xfId="1" applyFont="1" applyBorder="1" applyAlignment="1">
      <alignment horizontal="left" vertical="center"/>
    </xf>
    <xf numFmtId="43" fontId="25" fillId="4" borderId="47" xfId="3" applyFont="1" applyFill="1" applyBorder="1" applyAlignment="1">
      <alignment horizontal="left" vertical="center"/>
    </xf>
    <xf numFmtId="164" fontId="25" fillId="4" borderId="46" xfId="1" applyNumberFormat="1" applyFont="1" applyFill="1" applyBorder="1" applyAlignment="1">
      <alignment horizontal="left" vertical="center"/>
    </xf>
    <xf numFmtId="43" fontId="25" fillId="4" borderId="12" xfId="3" applyFont="1" applyFill="1" applyBorder="1" applyAlignment="1">
      <alignment horizontal="left" vertical="center"/>
    </xf>
    <xf numFmtId="43" fontId="20" fillId="5" borderId="4" xfId="3" applyNumberFormat="1" applyFont="1" applyFill="1" applyBorder="1" applyAlignment="1">
      <alignment horizontal="right" vertical="center" wrapText="1"/>
    </xf>
    <xf numFmtId="43" fontId="9" fillId="4" borderId="4" xfId="1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/>
    </xf>
  </cellXfs>
  <cellStyles count="7">
    <cellStyle name="Migliaia" xfId="1" builtinId="3"/>
    <cellStyle name="Migliaia 19" xfId="3"/>
    <cellStyle name="Migliaia 2" xfId="6"/>
    <cellStyle name="Normal_Sheet1 2" xfId="5"/>
    <cellStyle name="Normale" xfId="0" builtinId="0"/>
    <cellStyle name="Normale 2_Cee Esteso 2013.v.0.1" xfId="4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ente\Downloads\file:\Fileserver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Simonetti\Modelli_CE_2006\CE_1&#176;trim_2006\CE_999_1&#176;trim_2006\CE_MIN%202_%20TR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Bfilippi\modello%20prev\Schema%202\Schema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Sanit&#224;%202004\RIPARTO\Aggiornamento%20DICEMBRE%202004\Ipotesi%20riparto%202005-2007%2016%20dic%202004%20-%2088.1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~1\SFE87~1.GAR\IMPOST~1\Temp\Rar$DI09.422\Previsioni%202005\AGGIORMAMENTO%203.08.04\Ipotesi%20riparto%202005-2007.%203.08.04.al%20netto%20manovr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%20valentini\Documenti\Documenti\RIPARTO\2007\RIPARTO%20IPOTESI%202006-2008\Vincolate%2002-Agosto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s%20and%20Settings\irccs\Documenti\IRCCS%20Ist.%20Oncologico%20di%20Bari\BILANCI\BILANCI%202005\Preconsuntivo\File%20definitivi\Giunta%20Reg%2075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Regione%20Liguria\Liguria%20Ricerche\Modello%20Fiuggi\Ripartizione%20FSN\Rapporto%20final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hmorgavi\Documenti\modello%20previsione\Previsioni%20ufficiali\Dpef%202005-2008\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angela.adduce\Impostazioni%20locali\Temporary%20Internet%20Files\OLK79\050711%20previsione%20quadro%20tendenziale%202806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works\Elaborazioni%20e%20statistiche\CE%20ESTESO%202001_2002_2003%20elaborazio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Simonetti\Modelli_CE_2006\CE_1&#176;trim_2006\CE_999_1&#176;trim_2006\Documenti\ARES\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i\Analisi%201998\Rendiconto%201998%20-%20Febbraio%202000\Rendiconto%20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M:\muggeo%20salvataggi\RR%20ME%20VE%20SPTA%20PRODUT%20COMPARTO%202001\INCENTIVAZIONI%202001%20COMPARTO%20X%20MUGGEO%20ULTIM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s%20and%20Settings\TDIMATTEO\Desktop\Lavoro%20Nuovo%20PDC%202004\Bilancio%202001\Bilancio%20fi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H589"/>
  <sheetViews>
    <sheetView showGridLines="0" tabSelected="1" view="pageBreakPreview" topLeftCell="D558" zoomScale="85" zoomScaleNormal="90" zoomScaleSheetLayoutView="85" workbookViewId="0">
      <selection activeCell="D579" sqref="D579:M590"/>
    </sheetView>
  </sheetViews>
  <sheetFormatPr defaultColWidth="10.28515625" defaultRowHeight="15" x14ac:dyDescent="0.25"/>
  <cols>
    <col min="1" max="1" width="7.42578125" style="1" hidden="1" customWidth="1"/>
    <col min="2" max="2" width="6.7109375" style="1" hidden="1" customWidth="1"/>
    <col min="3" max="3" width="5.42578125" style="1" hidden="1" customWidth="1"/>
    <col min="4" max="4" width="13.140625" style="3" customWidth="1"/>
    <col min="5" max="5" width="119.140625" style="3" customWidth="1"/>
    <col min="6" max="6" width="7" style="174" customWidth="1"/>
    <col min="7" max="7" width="24" style="4" customWidth="1"/>
    <col min="8" max="8" width="1.42578125" style="5" customWidth="1"/>
    <col min="9" max="9" width="17.42578125" style="5" customWidth="1"/>
    <col min="10" max="10" width="1.28515625" style="6" customWidth="1"/>
    <col min="11" max="11" width="22.140625" style="5" customWidth="1"/>
    <col min="12" max="12" width="20.28515625" style="5" customWidth="1"/>
    <col min="13" max="13" width="20.7109375" style="5" customWidth="1"/>
    <col min="14" max="14" width="30.42578125" style="5" customWidth="1"/>
    <col min="15" max="15" width="1.7109375" style="5" customWidth="1"/>
    <col min="16" max="16" width="20.42578125" style="5" customWidth="1"/>
    <col min="17" max="17" width="3.28515625" style="5" customWidth="1"/>
    <col min="18" max="18" width="12.85546875" style="5" customWidth="1"/>
    <col min="19" max="19" width="13.7109375" style="5" customWidth="1"/>
    <col min="20" max="20" width="9.42578125" style="5" customWidth="1"/>
    <col min="21" max="21" width="8" style="5" customWidth="1"/>
    <col min="22" max="22" width="4.85546875" style="5" customWidth="1"/>
    <col min="23" max="23" width="12.5703125" style="5" customWidth="1"/>
    <col min="24" max="24" width="5.42578125" style="5" customWidth="1"/>
    <col min="25" max="25" width="21.42578125" style="5" customWidth="1"/>
    <col min="26" max="26" width="1.7109375" style="5" customWidth="1"/>
    <col min="27" max="27" width="3.42578125" style="1" customWidth="1"/>
    <col min="28" max="28" width="9.28515625" style="1" customWidth="1"/>
    <col min="29" max="29" width="5.28515625" style="1" customWidth="1"/>
    <col min="30" max="32" width="3.28515625" style="1" customWidth="1"/>
    <col min="33" max="33" width="12.5703125" style="7" customWidth="1"/>
    <col min="34" max="34" width="13" style="8" customWidth="1"/>
    <col min="35" max="234" width="10.28515625" style="1"/>
    <col min="235" max="243" width="9.140625" style="1" customWidth="1"/>
    <col min="244" max="244" width="1" style="1" customWidth="1"/>
    <col min="245" max="248" width="3.28515625" style="1" customWidth="1"/>
    <col min="249" max="249" width="1.85546875" style="1" customWidth="1"/>
    <col min="250" max="250" width="17.85546875" style="1" customWidth="1"/>
    <col min="251" max="251" width="1.85546875" style="1" customWidth="1"/>
    <col min="252" max="255" width="3.28515625" style="1" customWidth="1"/>
    <col min="256" max="256" width="1.85546875" style="1" customWidth="1"/>
    <col min="257" max="257" width="12.42578125" style="1" customWidth="1"/>
    <col min="258" max="258" width="1.85546875" style="1" customWidth="1"/>
    <col min="259" max="261" width="3" style="1" customWidth="1"/>
    <col min="262" max="262" width="4.42578125" style="1" customWidth="1"/>
    <col min="263" max="264" width="3" style="1" customWidth="1"/>
    <col min="265" max="270" width="3.28515625" style="1" customWidth="1"/>
    <col min="271" max="272" width="9.140625" style="1" customWidth="1"/>
    <col min="273" max="276" width="3.28515625" style="1" customWidth="1"/>
    <col min="277" max="277" width="4.140625" style="1" customWidth="1"/>
    <col min="278" max="490" width="10.28515625" style="1"/>
    <col min="491" max="499" width="9.140625" style="1" customWidth="1"/>
    <col min="500" max="500" width="1" style="1" customWidth="1"/>
    <col min="501" max="504" width="3.28515625" style="1" customWidth="1"/>
    <col min="505" max="505" width="1.85546875" style="1" customWidth="1"/>
    <col min="506" max="506" width="17.85546875" style="1" customWidth="1"/>
    <col min="507" max="507" width="1.85546875" style="1" customWidth="1"/>
    <col min="508" max="511" width="3.28515625" style="1" customWidth="1"/>
    <col min="512" max="512" width="1.85546875" style="1" customWidth="1"/>
    <col min="513" max="513" width="12.42578125" style="1" customWidth="1"/>
    <col min="514" max="514" width="1.85546875" style="1" customWidth="1"/>
    <col min="515" max="517" width="3" style="1" customWidth="1"/>
    <col min="518" max="518" width="4.42578125" style="1" customWidth="1"/>
    <col min="519" max="520" width="3" style="1" customWidth="1"/>
    <col min="521" max="526" width="3.28515625" style="1" customWidth="1"/>
    <col min="527" max="528" width="9.140625" style="1" customWidth="1"/>
    <col min="529" max="532" width="3.28515625" style="1" customWidth="1"/>
    <col min="533" max="533" width="4.140625" style="1" customWidth="1"/>
    <col min="534" max="746" width="10.28515625" style="1"/>
    <col min="747" max="755" width="9.140625" style="1" customWidth="1"/>
    <col min="756" max="756" width="1" style="1" customWidth="1"/>
    <col min="757" max="760" width="3.28515625" style="1" customWidth="1"/>
    <col min="761" max="761" width="1.85546875" style="1" customWidth="1"/>
    <col min="762" max="762" width="17.85546875" style="1" customWidth="1"/>
    <col min="763" max="763" width="1.85546875" style="1" customWidth="1"/>
    <col min="764" max="767" width="3.28515625" style="1" customWidth="1"/>
    <col min="768" max="768" width="1.85546875" style="1" customWidth="1"/>
    <col min="769" max="769" width="12.42578125" style="1" customWidth="1"/>
    <col min="770" max="770" width="1.85546875" style="1" customWidth="1"/>
    <col min="771" max="773" width="3" style="1" customWidth="1"/>
    <col min="774" max="774" width="4.42578125" style="1" customWidth="1"/>
    <col min="775" max="776" width="3" style="1" customWidth="1"/>
    <col min="777" max="782" width="3.28515625" style="1" customWidth="1"/>
    <col min="783" max="784" width="9.140625" style="1" customWidth="1"/>
    <col min="785" max="788" width="3.28515625" style="1" customWidth="1"/>
    <col min="789" max="789" width="4.140625" style="1" customWidth="1"/>
    <col min="790" max="1002" width="10.28515625" style="1"/>
    <col min="1003" max="1011" width="9.140625" style="1" customWidth="1"/>
    <col min="1012" max="1012" width="1" style="1" customWidth="1"/>
    <col min="1013" max="1016" width="3.28515625" style="1" customWidth="1"/>
    <col min="1017" max="1017" width="1.85546875" style="1" customWidth="1"/>
    <col min="1018" max="1018" width="17.85546875" style="1" customWidth="1"/>
    <col min="1019" max="1019" width="1.85546875" style="1" customWidth="1"/>
    <col min="1020" max="1023" width="3.28515625" style="1" customWidth="1"/>
    <col min="1024" max="1024" width="1.85546875" style="1" customWidth="1"/>
    <col min="1025" max="1025" width="12.42578125" style="1" customWidth="1"/>
    <col min="1026" max="1026" width="1.85546875" style="1" customWidth="1"/>
    <col min="1027" max="1029" width="3" style="1" customWidth="1"/>
    <col min="1030" max="1030" width="4.42578125" style="1" customWidth="1"/>
    <col min="1031" max="1032" width="3" style="1" customWidth="1"/>
    <col min="1033" max="1038" width="3.28515625" style="1" customWidth="1"/>
    <col min="1039" max="1040" width="9.140625" style="1" customWidth="1"/>
    <col min="1041" max="1044" width="3.28515625" style="1" customWidth="1"/>
    <col min="1045" max="1045" width="4.140625" style="1" customWidth="1"/>
    <col min="1046" max="1258" width="10.28515625" style="1"/>
    <col min="1259" max="1267" width="9.140625" style="1" customWidth="1"/>
    <col min="1268" max="1268" width="1" style="1" customWidth="1"/>
    <col min="1269" max="1272" width="3.28515625" style="1" customWidth="1"/>
    <col min="1273" max="1273" width="1.85546875" style="1" customWidth="1"/>
    <col min="1274" max="1274" width="17.85546875" style="1" customWidth="1"/>
    <col min="1275" max="1275" width="1.85546875" style="1" customWidth="1"/>
    <col min="1276" max="1279" width="3.28515625" style="1" customWidth="1"/>
    <col min="1280" max="1280" width="1.85546875" style="1" customWidth="1"/>
    <col min="1281" max="1281" width="12.42578125" style="1" customWidth="1"/>
    <col min="1282" max="1282" width="1.85546875" style="1" customWidth="1"/>
    <col min="1283" max="1285" width="3" style="1" customWidth="1"/>
    <col min="1286" max="1286" width="4.42578125" style="1" customWidth="1"/>
    <col min="1287" max="1288" width="3" style="1" customWidth="1"/>
    <col min="1289" max="1294" width="3.28515625" style="1" customWidth="1"/>
    <col min="1295" max="1296" width="9.140625" style="1" customWidth="1"/>
    <col min="1297" max="1300" width="3.28515625" style="1" customWidth="1"/>
    <col min="1301" max="1301" width="4.140625" style="1" customWidth="1"/>
    <col min="1302" max="1514" width="10.28515625" style="1"/>
    <col min="1515" max="1523" width="9.140625" style="1" customWidth="1"/>
    <col min="1524" max="1524" width="1" style="1" customWidth="1"/>
    <col min="1525" max="1528" width="3.28515625" style="1" customWidth="1"/>
    <col min="1529" max="1529" width="1.85546875" style="1" customWidth="1"/>
    <col min="1530" max="1530" width="17.85546875" style="1" customWidth="1"/>
    <col min="1531" max="1531" width="1.85546875" style="1" customWidth="1"/>
    <col min="1532" max="1535" width="3.28515625" style="1" customWidth="1"/>
    <col min="1536" max="1536" width="1.85546875" style="1" customWidth="1"/>
    <col min="1537" max="1537" width="12.42578125" style="1" customWidth="1"/>
    <col min="1538" max="1538" width="1.85546875" style="1" customWidth="1"/>
    <col min="1539" max="1541" width="3" style="1" customWidth="1"/>
    <col min="1542" max="1542" width="4.42578125" style="1" customWidth="1"/>
    <col min="1543" max="1544" width="3" style="1" customWidth="1"/>
    <col min="1545" max="1550" width="3.28515625" style="1" customWidth="1"/>
    <col min="1551" max="1552" width="9.140625" style="1" customWidth="1"/>
    <col min="1553" max="1556" width="3.28515625" style="1" customWidth="1"/>
    <col min="1557" max="1557" width="4.140625" style="1" customWidth="1"/>
    <col min="1558" max="1770" width="10.28515625" style="1"/>
    <col min="1771" max="1779" width="9.140625" style="1" customWidth="1"/>
    <col min="1780" max="1780" width="1" style="1" customWidth="1"/>
    <col min="1781" max="1784" width="3.28515625" style="1" customWidth="1"/>
    <col min="1785" max="1785" width="1.85546875" style="1" customWidth="1"/>
    <col min="1786" max="1786" width="17.85546875" style="1" customWidth="1"/>
    <col min="1787" max="1787" width="1.85546875" style="1" customWidth="1"/>
    <col min="1788" max="1791" width="3.28515625" style="1" customWidth="1"/>
    <col min="1792" max="1792" width="1.85546875" style="1" customWidth="1"/>
    <col min="1793" max="1793" width="12.42578125" style="1" customWidth="1"/>
    <col min="1794" max="1794" width="1.85546875" style="1" customWidth="1"/>
    <col min="1795" max="1797" width="3" style="1" customWidth="1"/>
    <col min="1798" max="1798" width="4.42578125" style="1" customWidth="1"/>
    <col min="1799" max="1800" width="3" style="1" customWidth="1"/>
    <col min="1801" max="1806" width="3.28515625" style="1" customWidth="1"/>
    <col min="1807" max="1808" width="9.140625" style="1" customWidth="1"/>
    <col min="1809" max="1812" width="3.28515625" style="1" customWidth="1"/>
    <col min="1813" max="1813" width="4.140625" style="1" customWidth="1"/>
    <col min="1814" max="2026" width="10.28515625" style="1"/>
    <col min="2027" max="2035" width="9.140625" style="1" customWidth="1"/>
    <col min="2036" max="2036" width="1" style="1" customWidth="1"/>
    <col min="2037" max="2040" width="3.28515625" style="1" customWidth="1"/>
    <col min="2041" max="2041" width="1.85546875" style="1" customWidth="1"/>
    <col min="2042" max="2042" width="17.85546875" style="1" customWidth="1"/>
    <col min="2043" max="2043" width="1.85546875" style="1" customWidth="1"/>
    <col min="2044" max="2047" width="3.28515625" style="1" customWidth="1"/>
    <col min="2048" max="2048" width="1.85546875" style="1" customWidth="1"/>
    <col min="2049" max="2049" width="12.42578125" style="1" customWidth="1"/>
    <col min="2050" max="2050" width="1.85546875" style="1" customWidth="1"/>
    <col min="2051" max="2053" width="3" style="1" customWidth="1"/>
    <col min="2054" max="2054" width="4.42578125" style="1" customWidth="1"/>
    <col min="2055" max="2056" width="3" style="1" customWidth="1"/>
    <col min="2057" max="2062" width="3.28515625" style="1" customWidth="1"/>
    <col min="2063" max="2064" width="9.140625" style="1" customWidth="1"/>
    <col min="2065" max="2068" width="3.28515625" style="1" customWidth="1"/>
    <col min="2069" max="2069" width="4.140625" style="1" customWidth="1"/>
    <col min="2070" max="2282" width="10.28515625" style="1"/>
    <col min="2283" max="2291" width="9.140625" style="1" customWidth="1"/>
    <col min="2292" max="2292" width="1" style="1" customWidth="1"/>
    <col min="2293" max="2296" width="3.28515625" style="1" customWidth="1"/>
    <col min="2297" max="2297" width="1.85546875" style="1" customWidth="1"/>
    <col min="2298" max="2298" width="17.85546875" style="1" customWidth="1"/>
    <col min="2299" max="2299" width="1.85546875" style="1" customWidth="1"/>
    <col min="2300" max="2303" width="3.28515625" style="1" customWidth="1"/>
    <col min="2304" max="2304" width="1.85546875" style="1" customWidth="1"/>
    <col min="2305" max="2305" width="12.42578125" style="1" customWidth="1"/>
    <col min="2306" max="2306" width="1.85546875" style="1" customWidth="1"/>
    <col min="2307" max="2309" width="3" style="1" customWidth="1"/>
    <col min="2310" max="2310" width="4.42578125" style="1" customWidth="1"/>
    <col min="2311" max="2312" width="3" style="1" customWidth="1"/>
    <col min="2313" max="2318" width="3.28515625" style="1" customWidth="1"/>
    <col min="2319" max="2320" width="9.140625" style="1" customWidth="1"/>
    <col min="2321" max="2324" width="3.28515625" style="1" customWidth="1"/>
    <col min="2325" max="2325" width="4.140625" style="1" customWidth="1"/>
    <col min="2326" max="2538" width="10.28515625" style="1"/>
    <col min="2539" max="2547" width="9.140625" style="1" customWidth="1"/>
    <col min="2548" max="2548" width="1" style="1" customWidth="1"/>
    <col min="2549" max="2552" width="3.28515625" style="1" customWidth="1"/>
    <col min="2553" max="2553" width="1.85546875" style="1" customWidth="1"/>
    <col min="2554" max="2554" width="17.85546875" style="1" customWidth="1"/>
    <col min="2555" max="2555" width="1.85546875" style="1" customWidth="1"/>
    <col min="2556" max="2559" width="3.28515625" style="1" customWidth="1"/>
    <col min="2560" max="2560" width="1.85546875" style="1" customWidth="1"/>
    <col min="2561" max="2561" width="12.42578125" style="1" customWidth="1"/>
    <col min="2562" max="2562" width="1.85546875" style="1" customWidth="1"/>
    <col min="2563" max="2565" width="3" style="1" customWidth="1"/>
    <col min="2566" max="2566" width="4.42578125" style="1" customWidth="1"/>
    <col min="2567" max="2568" width="3" style="1" customWidth="1"/>
    <col min="2569" max="2574" width="3.28515625" style="1" customWidth="1"/>
    <col min="2575" max="2576" width="9.140625" style="1" customWidth="1"/>
    <col min="2577" max="2580" width="3.28515625" style="1" customWidth="1"/>
    <col min="2581" max="2581" width="4.140625" style="1" customWidth="1"/>
    <col min="2582" max="2794" width="10.28515625" style="1"/>
    <col min="2795" max="2803" width="9.140625" style="1" customWidth="1"/>
    <col min="2804" max="2804" width="1" style="1" customWidth="1"/>
    <col min="2805" max="2808" width="3.28515625" style="1" customWidth="1"/>
    <col min="2809" max="2809" width="1.85546875" style="1" customWidth="1"/>
    <col min="2810" max="2810" width="17.85546875" style="1" customWidth="1"/>
    <col min="2811" max="2811" width="1.85546875" style="1" customWidth="1"/>
    <col min="2812" max="2815" width="3.28515625" style="1" customWidth="1"/>
    <col min="2816" max="2816" width="1.85546875" style="1" customWidth="1"/>
    <col min="2817" max="2817" width="12.42578125" style="1" customWidth="1"/>
    <col min="2818" max="2818" width="1.85546875" style="1" customWidth="1"/>
    <col min="2819" max="2821" width="3" style="1" customWidth="1"/>
    <col min="2822" max="2822" width="4.42578125" style="1" customWidth="1"/>
    <col min="2823" max="2824" width="3" style="1" customWidth="1"/>
    <col min="2825" max="2830" width="3.28515625" style="1" customWidth="1"/>
    <col min="2831" max="2832" width="9.140625" style="1" customWidth="1"/>
    <col min="2833" max="2836" width="3.28515625" style="1" customWidth="1"/>
    <col min="2837" max="2837" width="4.140625" style="1" customWidth="1"/>
    <col min="2838" max="3050" width="10.28515625" style="1"/>
    <col min="3051" max="3059" width="9.140625" style="1" customWidth="1"/>
    <col min="3060" max="3060" width="1" style="1" customWidth="1"/>
    <col min="3061" max="3064" width="3.28515625" style="1" customWidth="1"/>
    <col min="3065" max="3065" width="1.85546875" style="1" customWidth="1"/>
    <col min="3066" max="3066" width="17.85546875" style="1" customWidth="1"/>
    <col min="3067" max="3067" width="1.85546875" style="1" customWidth="1"/>
    <col min="3068" max="3071" width="3.28515625" style="1" customWidth="1"/>
    <col min="3072" max="3072" width="1.85546875" style="1" customWidth="1"/>
    <col min="3073" max="3073" width="12.42578125" style="1" customWidth="1"/>
    <col min="3074" max="3074" width="1.85546875" style="1" customWidth="1"/>
    <col min="3075" max="3077" width="3" style="1" customWidth="1"/>
    <col min="3078" max="3078" width="4.42578125" style="1" customWidth="1"/>
    <col min="3079" max="3080" width="3" style="1" customWidth="1"/>
    <col min="3081" max="3086" width="3.28515625" style="1" customWidth="1"/>
    <col min="3087" max="3088" width="9.140625" style="1" customWidth="1"/>
    <col min="3089" max="3092" width="3.28515625" style="1" customWidth="1"/>
    <col min="3093" max="3093" width="4.140625" style="1" customWidth="1"/>
    <col min="3094" max="3306" width="10.28515625" style="1"/>
    <col min="3307" max="3315" width="9.140625" style="1" customWidth="1"/>
    <col min="3316" max="3316" width="1" style="1" customWidth="1"/>
    <col min="3317" max="3320" width="3.28515625" style="1" customWidth="1"/>
    <col min="3321" max="3321" width="1.85546875" style="1" customWidth="1"/>
    <col min="3322" max="3322" width="17.85546875" style="1" customWidth="1"/>
    <col min="3323" max="3323" width="1.85546875" style="1" customWidth="1"/>
    <col min="3324" max="3327" width="3.28515625" style="1" customWidth="1"/>
    <col min="3328" max="3328" width="1.85546875" style="1" customWidth="1"/>
    <col min="3329" max="3329" width="12.42578125" style="1" customWidth="1"/>
    <col min="3330" max="3330" width="1.85546875" style="1" customWidth="1"/>
    <col min="3331" max="3333" width="3" style="1" customWidth="1"/>
    <col min="3334" max="3334" width="4.42578125" style="1" customWidth="1"/>
    <col min="3335" max="3336" width="3" style="1" customWidth="1"/>
    <col min="3337" max="3342" width="3.28515625" style="1" customWidth="1"/>
    <col min="3343" max="3344" width="9.140625" style="1" customWidth="1"/>
    <col min="3345" max="3348" width="3.28515625" style="1" customWidth="1"/>
    <col min="3349" max="3349" width="4.140625" style="1" customWidth="1"/>
    <col min="3350" max="3562" width="10.28515625" style="1"/>
    <col min="3563" max="3571" width="9.140625" style="1" customWidth="1"/>
    <col min="3572" max="3572" width="1" style="1" customWidth="1"/>
    <col min="3573" max="3576" width="3.28515625" style="1" customWidth="1"/>
    <col min="3577" max="3577" width="1.85546875" style="1" customWidth="1"/>
    <col min="3578" max="3578" width="17.85546875" style="1" customWidth="1"/>
    <col min="3579" max="3579" width="1.85546875" style="1" customWidth="1"/>
    <col min="3580" max="3583" width="3.28515625" style="1" customWidth="1"/>
    <col min="3584" max="3584" width="1.85546875" style="1" customWidth="1"/>
    <col min="3585" max="3585" width="12.42578125" style="1" customWidth="1"/>
    <col min="3586" max="3586" width="1.85546875" style="1" customWidth="1"/>
    <col min="3587" max="3589" width="3" style="1" customWidth="1"/>
    <col min="3590" max="3590" width="4.42578125" style="1" customWidth="1"/>
    <col min="3591" max="3592" width="3" style="1" customWidth="1"/>
    <col min="3593" max="3598" width="3.28515625" style="1" customWidth="1"/>
    <col min="3599" max="3600" width="9.140625" style="1" customWidth="1"/>
    <col min="3601" max="3604" width="3.28515625" style="1" customWidth="1"/>
    <col min="3605" max="3605" width="4.140625" style="1" customWidth="1"/>
    <col min="3606" max="3818" width="10.28515625" style="1"/>
    <col min="3819" max="3827" width="9.140625" style="1" customWidth="1"/>
    <col min="3828" max="3828" width="1" style="1" customWidth="1"/>
    <col min="3829" max="3832" width="3.28515625" style="1" customWidth="1"/>
    <col min="3833" max="3833" width="1.85546875" style="1" customWidth="1"/>
    <col min="3834" max="3834" width="17.85546875" style="1" customWidth="1"/>
    <col min="3835" max="3835" width="1.85546875" style="1" customWidth="1"/>
    <col min="3836" max="3839" width="3.28515625" style="1" customWidth="1"/>
    <col min="3840" max="3840" width="1.85546875" style="1" customWidth="1"/>
    <col min="3841" max="3841" width="12.42578125" style="1" customWidth="1"/>
    <col min="3842" max="3842" width="1.85546875" style="1" customWidth="1"/>
    <col min="3843" max="3845" width="3" style="1" customWidth="1"/>
    <col min="3846" max="3846" width="4.42578125" style="1" customWidth="1"/>
    <col min="3847" max="3848" width="3" style="1" customWidth="1"/>
    <col min="3849" max="3854" width="3.28515625" style="1" customWidth="1"/>
    <col min="3855" max="3856" width="9.140625" style="1" customWidth="1"/>
    <col min="3857" max="3860" width="3.28515625" style="1" customWidth="1"/>
    <col min="3861" max="3861" width="4.140625" style="1" customWidth="1"/>
    <col min="3862" max="4074" width="10.28515625" style="1"/>
    <col min="4075" max="4083" width="9.140625" style="1" customWidth="1"/>
    <col min="4084" max="4084" width="1" style="1" customWidth="1"/>
    <col min="4085" max="4088" width="3.28515625" style="1" customWidth="1"/>
    <col min="4089" max="4089" width="1.85546875" style="1" customWidth="1"/>
    <col min="4090" max="4090" width="17.85546875" style="1" customWidth="1"/>
    <col min="4091" max="4091" width="1.85546875" style="1" customWidth="1"/>
    <col min="4092" max="4095" width="3.28515625" style="1" customWidth="1"/>
    <col min="4096" max="4096" width="1.85546875" style="1" customWidth="1"/>
    <col min="4097" max="4097" width="12.42578125" style="1" customWidth="1"/>
    <col min="4098" max="4098" width="1.85546875" style="1" customWidth="1"/>
    <col min="4099" max="4101" width="3" style="1" customWidth="1"/>
    <col min="4102" max="4102" width="4.42578125" style="1" customWidth="1"/>
    <col min="4103" max="4104" width="3" style="1" customWidth="1"/>
    <col min="4105" max="4110" width="3.28515625" style="1" customWidth="1"/>
    <col min="4111" max="4112" width="9.140625" style="1" customWidth="1"/>
    <col min="4113" max="4116" width="3.28515625" style="1" customWidth="1"/>
    <col min="4117" max="4117" width="4.140625" style="1" customWidth="1"/>
    <col min="4118" max="4330" width="10.28515625" style="1"/>
    <col min="4331" max="4339" width="9.140625" style="1" customWidth="1"/>
    <col min="4340" max="4340" width="1" style="1" customWidth="1"/>
    <col min="4341" max="4344" width="3.28515625" style="1" customWidth="1"/>
    <col min="4345" max="4345" width="1.85546875" style="1" customWidth="1"/>
    <col min="4346" max="4346" width="17.85546875" style="1" customWidth="1"/>
    <col min="4347" max="4347" width="1.85546875" style="1" customWidth="1"/>
    <col min="4348" max="4351" width="3.28515625" style="1" customWidth="1"/>
    <col min="4352" max="4352" width="1.85546875" style="1" customWidth="1"/>
    <col min="4353" max="4353" width="12.42578125" style="1" customWidth="1"/>
    <col min="4354" max="4354" width="1.85546875" style="1" customWidth="1"/>
    <col min="4355" max="4357" width="3" style="1" customWidth="1"/>
    <col min="4358" max="4358" width="4.42578125" style="1" customWidth="1"/>
    <col min="4359" max="4360" width="3" style="1" customWidth="1"/>
    <col min="4361" max="4366" width="3.28515625" style="1" customWidth="1"/>
    <col min="4367" max="4368" width="9.140625" style="1" customWidth="1"/>
    <col min="4369" max="4372" width="3.28515625" style="1" customWidth="1"/>
    <col min="4373" max="4373" width="4.140625" style="1" customWidth="1"/>
    <col min="4374" max="4586" width="10.28515625" style="1"/>
    <col min="4587" max="4595" width="9.140625" style="1" customWidth="1"/>
    <col min="4596" max="4596" width="1" style="1" customWidth="1"/>
    <col min="4597" max="4600" width="3.28515625" style="1" customWidth="1"/>
    <col min="4601" max="4601" width="1.85546875" style="1" customWidth="1"/>
    <col min="4602" max="4602" width="17.85546875" style="1" customWidth="1"/>
    <col min="4603" max="4603" width="1.85546875" style="1" customWidth="1"/>
    <col min="4604" max="4607" width="3.28515625" style="1" customWidth="1"/>
    <col min="4608" max="4608" width="1.85546875" style="1" customWidth="1"/>
    <col min="4609" max="4609" width="12.42578125" style="1" customWidth="1"/>
    <col min="4610" max="4610" width="1.85546875" style="1" customWidth="1"/>
    <col min="4611" max="4613" width="3" style="1" customWidth="1"/>
    <col min="4614" max="4614" width="4.42578125" style="1" customWidth="1"/>
    <col min="4615" max="4616" width="3" style="1" customWidth="1"/>
    <col min="4617" max="4622" width="3.28515625" style="1" customWidth="1"/>
    <col min="4623" max="4624" width="9.140625" style="1" customWidth="1"/>
    <col min="4625" max="4628" width="3.28515625" style="1" customWidth="1"/>
    <col min="4629" max="4629" width="4.140625" style="1" customWidth="1"/>
    <col min="4630" max="4842" width="10.28515625" style="1"/>
    <col min="4843" max="4851" width="9.140625" style="1" customWidth="1"/>
    <col min="4852" max="4852" width="1" style="1" customWidth="1"/>
    <col min="4853" max="4856" width="3.28515625" style="1" customWidth="1"/>
    <col min="4857" max="4857" width="1.85546875" style="1" customWidth="1"/>
    <col min="4858" max="4858" width="17.85546875" style="1" customWidth="1"/>
    <col min="4859" max="4859" width="1.85546875" style="1" customWidth="1"/>
    <col min="4860" max="4863" width="3.28515625" style="1" customWidth="1"/>
    <col min="4864" max="4864" width="1.85546875" style="1" customWidth="1"/>
    <col min="4865" max="4865" width="12.42578125" style="1" customWidth="1"/>
    <col min="4866" max="4866" width="1.85546875" style="1" customWidth="1"/>
    <col min="4867" max="4869" width="3" style="1" customWidth="1"/>
    <col min="4870" max="4870" width="4.42578125" style="1" customWidth="1"/>
    <col min="4871" max="4872" width="3" style="1" customWidth="1"/>
    <col min="4873" max="4878" width="3.28515625" style="1" customWidth="1"/>
    <col min="4879" max="4880" width="9.140625" style="1" customWidth="1"/>
    <col min="4881" max="4884" width="3.28515625" style="1" customWidth="1"/>
    <col min="4885" max="4885" width="4.140625" style="1" customWidth="1"/>
    <col min="4886" max="5098" width="10.28515625" style="1"/>
    <col min="5099" max="5107" width="9.140625" style="1" customWidth="1"/>
    <col min="5108" max="5108" width="1" style="1" customWidth="1"/>
    <col min="5109" max="5112" width="3.28515625" style="1" customWidth="1"/>
    <col min="5113" max="5113" width="1.85546875" style="1" customWidth="1"/>
    <col min="5114" max="5114" width="17.85546875" style="1" customWidth="1"/>
    <col min="5115" max="5115" width="1.85546875" style="1" customWidth="1"/>
    <col min="5116" max="5119" width="3.28515625" style="1" customWidth="1"/>
    <col min="5120" max="5120" width="1.85546875" style="1" customWidth="1"/>
    <col min="5121" max="5121" width="12.42578125" style="1" customWidth="1"/>
    <col min="5122" max="5122" width="1.85546875" style="1" customWidth="1"/>
    <col min="5123" max="5125" width="3" style="1" customWidth="1"/>
    <col min="5126" max="5126" width="4.42578125" style="1" customWidth="1"/>
    <col min="5127" max="5128" width="3" style="1" customWidth="1"/>
    <col min="5129" max="5134" width="3.28515625" style="1" customWidth="1"/>
    <col min="5135" max="5136" width="9.140625" style="1" customWidth="1"/>
    <col min="5137" max="5140" width="3.28515625" style="1" customWidth="1"/>
    <col min="5141" max="5141" width="4.140625" style="1" customWidth="1"/>
    <col min="5142" max="5354" width="10.28515625" style="1"/>
    <col min="5355" max="5363" width="9.140625" style="1" customWidth="1"/>
    <col min="5364" max="5364" width="1" style="1" customWidth="1"/>
    <col min="5365" max="5368" width="3.28515625" style="1" customWidth="1"/>
    <col min="5369" max="5369" width="1.85546875" style="1" customWidth="1"/>
    <col min="5370" max="5370" width="17.85546875" style="1" customWidth="1"/>
    <col min="5371" max="5371" width="1.85546875" style="1" customWidth="1"/>
    <col min="5372" max="5375" width="3.28515625" style="1" customWidth="1"/>
    <col min="5376" max="5376" width="1.85546875" style="1" customWidth="1"/>
    <col min="5377" max="5377" width="12.42578125" style="1" customWidth="1"/>
    <col min="5378" max="5378" width="1.85546875" style="1" customWidth="1"/>
    <col min="5379" max="5381" width="3" style="1" customWidth="1"/>
    <col min="5382" max="5382" width="4.42578125" style="1" customWidth="1"/>
    <col min="5383" max="5384" width="3" style="1" customWidth="1"/>
    <col min="5385" max="5390" width="3.28515625" style="1" customWidth="1"/>
    <col min="5391" max="5392" width="9.140625" style="1" customWidth="1"/>
    <col min="5393" max="5396" width="3.28515625" style="1" customWidth="1"/>
    <col min="5397" max="5397" width="4.140625" style="1" customWidth="1"/>
    <col min="5398" max="5610" width="10.28515625" style="1"/>
    <col min="5611" max="5619" width="9.140625" style="1" customWidth="1"/>
    <col min="5620" max="5620" width="1" style="1" customWidth="1"/>
    <col min="5621" max="5624" width="3.28515625" style="1" customWidth="1"/>
    <col min="5625" max="5625" width="1.85546875" style="1" customWidth="1"/>
    <col min="5626" max="5626" width="17.85546875" style="1" customWidth="1"/>
    <col min="5627" max="5627" width="1.85546875" style="1" customWidth="1"/>
    <col min="5628" max="5631" width="3.28515625" style="1" customWidth="1"/>
    <col min="5632" max="5632" width="1.85546875" style="1" customWidth="1"/>
    <col min="5633" max="5633" width="12.42578125" style="1" customWidth="1"/>
    <col min="5634" max="5634" width="1.85546875" style="1" customWidth="1"/>
    <col min="5635" max="5637" width="3" style="1" customWidth="1"/>
    <col min="5638" max="5638" width="4.42578125" style="1" customWidth="1"/>
    <col min="5639" max="5640" width="3" style="1" customWidth="1"/>
    <col min="5641" max="5646" width="3.28515625" style="1" customWidth="1"/>
    <col min="5647" max="5648" width="9.140625" style="1" customWidth="1"/>
    <col min="5649" max="5652" width="3.28515625" style="1" customWidth="1"/>
    <col min="5653" max="5653" width="4.140625" style="1" customWidth="1"/>
    <col min="5654" max="5866" width="10.28515625" style="1"/>
    <col min="5867" max="5875" width="9.140625" style="1" customWidth="1"/>
    <col min="5876" max="5876" width="1" style="1" customWidth="1"/>
    <col min="5877" max="5880" width="3.28515625" style="1" customWidth="1"/>
    <col min="5881" max="5881" width="1.85546875" style="1" customWidth="1"/>
    <col min="5882" max="5882" width="17.85546875" style="1" customWidth="1"/>
    <col min="5883" max="5883" width="1.85546875" style="1" customWidth="1"/>
    <col min="5884" max="5887" width="3.28515625" style="1" customWidth="1"/>
    <col min="5888" max="5888" width="1.85546875" style="1" customWidth="1"/>
    <col min="5889" max="5889" width="12.42578125" style="1" customWidth="1"/>
    <col min="5890" max="5890" width="1.85546875" style="1" customWidth="1"/>
    <col min="5891" max="5893" width="3" style="1" customWidth="1"/>
    <col min="5894" max="5894" width="4.42578125" style="1" customWidth="1"/>
    <col min="5895" max="5896" width="3" style="1" customWidth="1"/>
    <col min="5897" max="5902" width="3.28515625" style="1" customWidth="1"/>
    <col min="5903" max="5904" width="9.140625" style="1" customWidth="1"/>
    <col min="5905" max="5908" width="3.28515625" style="1" customWidth="1"/>
    <col min="5909" max="5909" width="4.140625" style="1" customWidth="1"/>
    <col min="5910" max="6122" width="10.28515625" style="1"/>
    <col min="6123" max="6131" width="9.140625" style="1" customWidth="1"/>
    <col min="6132" max="6132" width="1" style="1" customWidth="1"/>
    <col min="6133" max="6136" width="3.28515625" style="1" customWidth="1"/>
    <col min="6137" max="6137" width="1.85546875" style="1" customWidth="1"/>
    <col min="6138" max="6138" width="17.85546875" style="1" customWidth="1"/>
    <col min="6139" max="6139" width="1.85546875" style="1" customWidth="1"/>
    <col min="6140" max="6143" width="3.28515625" style="1" customWidth="1"/>
    <col min="6144" max="6144" width="1.85546875" style="1" customWidth="1"/>
    <col min="6145" max="6145" width="12.42578125" style="1" customWidth="1"/>
    <col min="6146" max="6146" width="1.85546875" style="1" customWidth="1"/>
    <col min="6147" max="6149" width="3" style="1" customWidth="1"/>
    <col min="6150" max="6150" width="4.42578125" style="1" customWidth="1"/>
    <col min="6151" max="6152" width="3" style="1" customWidth="1"/>
    <col min="6153" max="6158" width="3.28515625" style="1" customWidth="1"/>
    <col min="6159" max="6160" width="9.140625" style="1" customWidth="1"/>
    <col min="6161" max="6164" width="3.28515625" style="1" customWidth="1"/>
    <col min="6165" max="6165" width="4.140625" style="1" customWidth="1"/>
    <col min="6166" max="6378" width="10.28515625" style="1"/>
    <col min="6379" max="6387" width="9.140625" style="1" customWidth="1"/>
    <col min="6388" max="6388" width="1" style="1" customWidth="1"/>
    <col min="6389" max="6392" width="3.28515625" style="1" customWidth="1"/>
    <col min="6393" max="6393" width="1.85546875" style="1" customWidth="1"/>
    <col min="6394" max="6394" width="17.85546875" style="1" customWidth="1"/>
    <col min="6395" max="6395" width="1.85546875" style="1" customWidth="1"/>
    <col min="6396" max="6399" width="3.28515625" style="1" customWidth="1"/>
    <col min="6400" max="6400" width="1.85546875" style="1" customWidth="1"/>
    <col min="6401" max="6401" width="12.42578125" style="1" customWidth="1"/>
    <col min="6402" max="6402" width="1.85546875" style="1" customWidth="1"/>
    <col min="6403" max="6405" width="3" style="1" customWidth="1"/>
    <col min="6406" max="6406" width="4.42578125" style="1" customWidth="1"/>
    <col min="6407" max="6408" width="3" style="1" customWidth="1"/>
    <col min="6409" max="6414" width="3.28515625" style="1" customWidth="1"/>
    <col min="6415" max="6416" width="9.140625" style="1" customWidth="1"/>
    <col min="6417" max="6420" width="3.28515625" style="1" customWidth="1"/>
    <col min="6421" max="6421" width="4.140625" style="1" customWidth="1"/>
    <col min="6422" max="6634" width="10.28515625" style="1"/>
    <col min="6635" max="6643" width="9.140625" style="1" customWidth="1"/>
    <col min="6644" max="6644" width="1" style="1" customWidth="1"/>
    <col min="6645" max="6648" width="3.28515625" style="1" customWidth="1"/>
    <col min="6649" max="6649" width="1.85546875" style="1" customWidth="1"/>
    <col min="6650" max="6650" width="17.85546875" style="1" customWidth="1"/>
    <col min="6651" max="6651" width="1.85546875" style="1" customWidth="1"/>
    <col min="6652" max="6655" width="3.28515625" style="1" customWidth="1"/>
    <col min="6656" max="6656" width="1.85546875" style="1" customWidth="1"/>
    <col min="6657" max="6657" width="12.42578125" style="1" customWidth="1"/>
    <col min="6658" max="6658" width="1.85546875" style="1" customWidth="1"/>
    <col min="6659" max="6661" width="3" style="1" customWidth="1"/>
    <col min="6662" max="6662" width="4.42578125" style="1" customWidth="1"/>
    <col min="6663" max="6664" width="3" style="1" customWidth="1"/>
    <col min="6665" max="6670" width="3.28515625" style="1" customWidth="1"/>
    <col min="6671" max="6672" width="9.140625" style="1" customWidth="1"/>
    <col min="6673" max="6676" width="3.28515625" style="1" customWidth="1"/>
    <col min="6677" max="6677" width="4.140625" style="1" customWidth="1"/>
    <col min="6678" max="6890" width="10.28515625" style="1"/>
    <col min="6891" max="6899" width="9.140625" style="1" customWidth="1"/>
    <col min="6900" max="6900" width="1" style="1" customWidth="1"/>
    <col min="6901" max="6904" width="3.28515625" style="1" customWidth="1"/>
    <col min="6905" max="6905" width="1.85546875" style="1" customWidth="1"/>
    <col min="6906" max="6906" width="17.85546875" style="1" customWidth="1"/>
    <col min="6907" max="6907" width="1.85546875" style="1" customWidth="1"/>
    <col min="6908" max="6911" width="3.28515625" style="1" customWidth="1"/>
    <col min="6912" max="6912" width="1.85546875" style="1" customWidth="1"/>
    <col min="6913" max="6913" width="12.42578125" style="1" customWidth="1"/>
    <col min="6914" max="6914" width="1.85546875" style="1" customWidth="1"/>
    <col min="6915" max="6917" width="3" style="1" customWidth="1"/>
    <col min="6918" max="6918" width="4.42578125" style="1" customWidth="1"/>
    <col min="6919" max="6920" width="3" style="1" customWidth="1"/>
    <col min="6921" max="6926" width="3.28515625" style="1" customWidth="1"/>
    <col min="6927" max="6928" width="9.140625" style="1" customWidth="1"/>
    <col min="6929" max="6932" width="3.28515625" style="1" customWidth="1"/>
    <col min="6933" max="6933" width="4.140625" style="1" customWidth="1"/>
    <col min="6934" max="7146" width="10.28515625" style="1"/>
    <col min="7147" max="7155" width="9.140625" style="1" customWidth="1"/>
    <col min="7156" max="7156" width="1" style="1" customWidth="1"/>
    <col min="7157" max="7160" width="3.28515625" style="1" customWidth="1"/>
    <col min="7161" max="7161" width="1.85546875" style="1" customWidth="1"/>
    <col min="7162" max="7162" width="17.85546875" style="1" customWidth="1"/>
    <col min="7163" max="7163" width="1.85546875" style="1" customWidth="1"/>
    <col min="7164" max="7167" width="3.28515625" style="1" customWidth="1"/>
    <col min="7168" max="7168" width="1.85546875" style="1" customWidth="1"/>
    <col min="7169" max="7169" width="12.42578125" style="1" customWidth="1"/>
    <col min="7170" max="7170" width="1.85546875" style="1" customWidth="1"/>
    <col min="7171" max="7173" width="3" style="1" customWidth="1"/>
    <col min="7174" max="7174" width="4.42578125" style="1" customWidth="1"/>
    <col min="7175" max="7176" width="3" style="1" customWidth="1"/>
    <col min="7177" max="7182" width="3.28515625" style="1" customWidth="1"/>
    <col min="7183" max="7184" width="9.140625" style="1" customWidth="1"/>
    <col min="7185" max="7188" width="3.28515625" style="1" customWidth="1"/>
    <col min="7189" max="7189" width="4.140625" style="1" customWidth="1"/>
    <col min="7190" max="7402" width="10.28515625" style="1"/>
    <col min="7403" max="7411" width="9.140625" style="1" customWidth="1"/>
    <col min="7412" max="7412" width="1" style="1" customWidth="1"/>
    <col min="7413" max="7416" width="3.28515625" style="1" customWidth="1"/>
    <col min="7417" max="7417" width="1.85546875" style="1" customWidth="1"/>
    <col min="7418" max="7418" width="17.85546875" style="1" customWidth="1"/>
    <col min="7419" max="7419" width="1.85546875" style="1" customWidth="1"/>
    <col min="7420" max="7423" width="3.28515625" style="1" customWidth="1"/>
    <col min="7424" max="7424" width="1.85546875" style="1" customWidth="1"/>
    <col min="7425" max="7425" width="12.42578125" style="1" customWidth="1"/>
    <col min="7426" max="7426" width="1.85546875" style="1" customWidth="1"/>
    <col min="7427" max="7429" width="3" style="1" customWidth="1"/>
    <col min="7430" max="7430" width="4.42578125" style="1" customWidth="1"/>
    <col min="7431" max="7432" width="3" style="1" customWidth="1"/>
    <col min="7433" max="7438" width="3.28515625" style="1" customWidth="1"/>
    <col min="7439" max="7440" width="9.140625" style="1" customWidth="1"/>
    <col min="7441" max="7444" width="3.28515625" style="1" customWidth="1"/>
    <col min="7445" max="7445" width="4.140625" style="1" customWidth="1"/>
    <col min="7446" max="7658" width="10.28515625" style="1"/>
    <col min="7659" max="7667" width="9.140625" style="1" customWidth="1"/>
    <col min="7668" max="7668" width="1" style="1" customWidth="1"/>
    <col min="7669" max="7672" width="3.28515625" style="1" customWidth="1"/>
    <col min="7673" max="7673" width="1.85546875" style="1" customWidth="1"/>
    <col min="7674" max="7674" width="17.85546875" style="1" customWidth="1"/>
    <col min="7675" max="7675" width="1.85546875" style="1" customWidth="1"/>
    <col min="7676" max="7679" width="3.28515625" style="1" customWidth="1"/>
    <col min="7680" max="7680" width="1.85546875" style="1" customWidth="1"/>
    <col min="7681" max="7681" width="12.42578125" style="1" customWidth="1"/>
    <col min="7682" max="7682" width="1.85546875" style="1" customWidth="1"/>
    <col min="7683" max="7685" width="3" style="1" customWidth="1"/>
    <col min="7686" max="7686" width="4.42578125" style="1" customWidth="1"/>
    <col min="7687" max="7688" width="3" style="1" customWidth="1"/>
    <col min="7689" max="7694" width="3.28515625" style="1" customWidth="1"/>
    <col min="7695" max="7696" width="9.140625" style="1" customWidth="1"/>
    <col min="7697" max="7700" width="3.28515625" style="1" customWidth="1"/>
    <col min="7701" max="7701" width="4.140625" style="1" customWidth="1"/>
    <col min="7702" max="7914" width="10.28515625" style="1"/>
    <col min="7915" max="7923" width="9.140625" style="1" customWidth="1"/>
    <col min="7924" max="7924" width="1" style="1" customWidth="1"/>
    <col min="7925" max="7928" width="3.28515625" style="1" customWidth="1"/>
    <col min="7929" max="7929" width="1.85546875" style="1" customWidth="1"/>
    <col min="7930" max="7930" width="17.85546875" style="1" customWidth="1"/>
    <col min="7931" max="7931" width="1.85546875" style="1" customWidth="1"/>
    <col min="7932" max="7935" width="3.28515625" style="1" customWidth="1"/>
    <col min="7936" max="7936" width="1.85546875" style="1" customWidth="1"/>
    <col min="7937" max="7937" width="12.42578125" style="1" customWidth="1"/>
    <col min="7938" max="7938" width="1.85546875" style="1" customWidth="1"/>
    <col min="7939" max="7941" width="3" style="1" customWidth="1"/>
    <col min="7942" max="7942" width="4.42578125" style="1" customWidth="1"/>
    <col min="7943" max="7944" width="3" style="1" customWidth="1"/>
    <col min="7945" max="7950" width="3.28515625" style="1" customWidth="1"/>
    <col min="7951" max="7952" width="9.140625" style="1" customWidth="1"/>
    <col min="7953" max="7956" width="3.28515625" style="1" customWidth="1"/>
    <col min="7957" max="7957" width="4.140625" style="1" customWidth="1"/>
    <col min="7958" max="8170" width="10.28515625" style="1"/>
    <col min="8171" max="8179" width="9.140625" style="1" customWidth="1"/>
    <col min="8180" max="8180" width="1" style="1" customWidth="1"/>
    <col min="8181" max="8184" width="3.28515625" style="1" customWidth="1"/>
    <col min="8185" max="8185" width="1.85546875" style="1" customWidth="1"/>
    <col min="8186" max="8186" width="17.85546875" style="1" customWidth="1"/>
    <col min="8187" max="8187" width="1.85546875" style="1" customWidth="1"/>
    <col min="8188" max="8191" width="3.28515625" style="1" customWidth="1"/>
    <col min="8192" max="8192" width="1.85546875" style="1" customWidth="1"/>
    <col min="8193" max="8193" width="12.42578125" style="1" customWidth="1"/>
    <col min="8194" max="8194" width="1.85546875" style="1" customWidth="1"/>
    <col min="8195" max="8197" width="3" style="1" customWidth="1"/>
    <col min="8198" max="8198" width="4.42578125" style="1" customWidth="1"/>
    <col min="8199" max="8200" width="3" style="1" customWidth="1"/>
    <col min="8201" max="8206" width="3.28515625" style="1" customWidth="1"/>
    <col min="8207" max="8208" width="9.140625" style="1" customWidth="1"/>
    <col min="8209" max="8212" width="3.28515625" style="1" customWidth="1"/>
    <col min="8213" max="8213" width="4.140625" style="1" customWidth="1"/>
    <col min="8214" max="8426" width="10.28515625" style="1"/>
    <col min="8427" max="8435" width="9.140625" style="1" customWidth="1"/>
    <col min="8436" max="8436" width="1" style="1" customWidth="1"/>
    <col min="8437" max="8440" width="3.28515625" style="1" customWidth="1"/>
    <col min="8441" max="8441" width="1.85546875" style="1" customWidth="1"/>
    <col min="8442" max="8442" width="17.85546875" style="1" customWidth="1"/>
    <col min="8443" max="8443" width="1.85546875" style="1" customWidth="1"/>
    <col min="8444" max="8447" width="3.28515625" style="1" customWidth="1"/>
    <col min="8448" max="8448" width="1.85546875" style="1" customWidth="1"/>
    <col min="8449" max="8449" width="12.42578125" style="1" customWidth="1"/>
    <col min="8450" max="8450" width="1.85546875" style="1" customWidth="1"/>
    <col min="8451" max="8453" width="3" style="1" customWidth="1"/>
    <col min="8454" max="8454" width="4.42578125" style="1" customWidth="1"/>
    <col min="8455" max="8456" width="3" style="1" customWidth="1"/>
    <col min="8457" max="8462" width="3.28515625" style="1" customWidth="1"/>
    <col min="8463" max="8464" width="9.140625" style="1" customWidth="1"/>
    <col min="8465" max="8468" width="3.28515625" style="1" customWidth="1"/>
    <col min="8469" max="8469" width="4.140625" style="1" customWidth="1"/>
    <col min="8470" max="8682" width="10.28515625" style="1"/>
    <col min="8683" max="8691" width="9.140625" style="1" customWidth="1"/>
    <col min="8692" max="8692" width="1" style="1" customWidth="1"/>
    <col min="8693" max="8696" width="3.28515625" style="1" customWidth="1"/>
    <col min="8697" max="8697" width="1.85546875" style="1" customWidth="1"/>
    <col min="8698" max="8698" width="17.85546875" style="1" customWidth="1"/>
    <col min="8699" max="8699" width="1.85546875" style="1" customWidth="1"/>
    <col min="8700" max="8703" width="3.28515625" style="1" customWidth="1"/>
    <col min="8704" max="8704" width="1.85546875" style="1" customWidth="1"/>
    <col min="8705" max="8705" width="12.42578125" style="1" customWidth="1"/>
    <col min="8706" max="8706" width="1.85546875" style="1" customWidth="1"/>
    <col min="8707" max="8709" width="3" style="1" customWidth="1"/>
    <col min="8710" max="8710" width="4.42578125" style="1" customWidth="1"/>
    <col min="8711" max="8712" width="3" style="1" customWidth="1"/>
    <col min="8713" max="8718" width="3.28515625" style="1" customWidth="1"/>
    <col min="8719" max="8720" width="9.140625" style="1" customWidth="1"/>
    <col min="8721" max="8724" width="3.28515625" style="1" customWidth="1"/>
    <col min="8725" max="8725" width="4.140625" style="1" customWidth="1"/>
    <col min="8726" max="8938" width="10.28515625" style="1"/>
    <col min="8939" max="8947" width="9.140625" style="1" customWidth="1"/>
    <col min="8948" max="8948" width="1" style="1" customWidth="1"/>
    <col min="8949" max="8952" width="3.28515625" style="1" customWidth="1"/>
    <col min="8953" max="8953" width="1.85546875" style="1" customWidth="1"/>
    <col min="8954" max="8954" width="17.85546875" style="1" customWidth="1"/>
    <col min="8955" max="8955" width="1.85546875" style="1" customWidth="1"/>
    <col min="8956" max="8959" width="3.28515625" style="1" customWidth="1"/>
    <col min="8960" max="8960" width="1.85546875" style="1" customWidth="1"/>
    <col min="8961" max="8961" width="12.42578125" style="1" customWidth="1"/>
    <col min="8962" max="8962" width="1.85546875" style="1" customWidth="1"/>
    <col min="8963" max="8965" width="3" style="1" customWidth="1"/>
    <col min="8966" max="8966" width="4.42578125" style="1" customWidth="1"/>
    <col min="8967" max="8968" width="3" style="1" customWidth="1"/>
    <col min="8969" max="8974" width="3.28515625" style="1" customWidth="1"/>
    <col min="8975" max="8976" width="9.140625" style="1" customWidth="1"/>
    <col min="8977" max="8980" width="3.28515625" style="1" customWidth="1"/>
    <col min="8981" max="8981" width="4.140625" style="1" customWidth="1"/>
    <col min="8982" max="9194" width="10.28515625" style="1"/>
    <col min="9195" max="9203" width="9.140625" style="1" customWidth="1"/>
    <col min="9204" max="9204" width="1" style="1" customWidth="1"/>
    <col min="9205" max="9208" width="3.28515625" style="1" customWidth="1"/>
    <col min="9209" max="9209" width="1.85546875" style="1" customWidth="1"/>
    <col min="9210" max="9210" width="17.85546875" style="1" customWidth="1"/>
    <col min="9211" max="9211" width="1.85546875" style="1" customWidth="1"/>
    <col min="9212" max="9215" width="3.28515625" style="1" customWidth="1"/>
    <col min="9216" max="9216" width="1.85546875" style="1" customWidth="1"/>
    <col min="9217" max="9217" width="12.42578125" style="1" customWidth="1"/>
    <col min="9218" max="9218" width="1.85546875" style="1" customWidth="1"/>
    <col min="9219" max="9221" width="3" style="1" customWidth="1"/>
    <col min="9222" max="9222" width="4.42578125" style="1" customWidth="1"/>
    <col min="9223" max="9224" width="3" style="1" customWidth="1"/>
    <col min="9225" max="9230" width="3.28515625" style="1" customWidth="1"/>
    <col min="9231" max="9232" width="9.140625" style="1" customWidth="1"/>
    <col min="9233" max="9236" width="3.28515625" style="1" customWidth="1"/>
    <col min="9237" max="9237" width="4.140625" style="1" customWidth="1"/>
    <col min="9238" max="9450" width="10.28515625" style="1"/>
    <col min="9451" max="9459" width="9.140625" style="1" customWidth="1"/>
    <col min="9460" max="9460" width="1" style="1" customWidth="1"/>
    <col min="9461" max="9464" width="3.28515625" style="1" customWidth="1"/>
    <col min="9465" max="9465" width="1.85546875" style="1" customWidth="1"/>
    <col min="9466" max="9466" width="17.85546875" style="1" customWidth="1"/>
    <col min="9467" max="9467" width="1.85546875" style="1" customWidth="1"/>
    <col min="9468" max="9471" width="3.28515625" style="1" customWidth="1"/>
    <col min="9472" max="9472" width="1.85546875" style="1" customWidth="1"/>
    <col min="9473" max="9473" width="12.42578125" style="1" customWidth="1"/>
    <col min="9474" max="9474" width="1.85546875" style="1" customWidth="1"/>
    <col min="9475" max="9477" width="3" style="1" customWidth="1"/>
    <col min="9478" max="9478" width="4.42578125" style="1" customWidth="1"/>
    <col min="9479" max="9480" width="3" style="1" customWidth="1"/>
    <col min="9481" max="9486" width="3.28515625" style="1" customWidth="1"/>
    <col min="9487" max="9488" width="9.140625" style="1" customWidth="1"/>
    <col min="9489" max="9492" width="3.28515625" style="1" customWidth="1"/>
    <col min="9493" max="9493" width="4.140625" style="1" customWidth="1"/>
    <col min="9494" max="9706" width="10.28515625" style="1"/>
    <col min="9707" max="9715" width="9.140625" style="1" customWidth="1"/>
    <col min="9716" max="9716" width="1" style="1" customWidth="1"/>
    <col min="9717" max="9720" width="3.28515625" style="1" customWidth="1"/>
    <col min="9721" max="9721" width="1.85546875" style="1" customWidth="1"/>
    <col min="9722" max="9722" width="17.85546875" style="1" customWidth="1"/>
    <col min="9723" max="9723" width="1.85546875" style="1" customWidth="1"/>
    <col min="9724" max="9727" width="3.28515625" style="1" customWidth="1"/>
    <col min="9728" max="9728" width="1.85546875" style="1" customWidth="1"/>
    <col min="9729" max="9729" width="12.42578125" style="1" customWidth="1"/>
    <col min="9730" max="9730" width="1.85546875" style="1" customWidth="1"/>
    <col min="9731" max="9733" width="3" style="1" customWidth="1"/>
    <col min="9734" max="9734" width="4.42578125" style="1" customWidth="1"/>
    <col min="9735" max="9736" width="3" style="1" customWidth="1"/>
    <col min="9737" max="9742" width="3.28515625" style="1" customWidth="1"/>
    <col min="9743" max="9744" width="9.140625" style="1" customWidth="1"/>
    <col min="9745" max="9748" width="3.28515625" style="1" customWidth="1"/>
    <col min="9749" max="9749" width="4.140625" style="1" customWidth="1"/>
    <col min="9750" max="9962" width="10.28515625" style="1"/>
    <col min="9963" max="9971" width="9.140625" style="1" customWidth="1"/>
    <col min="9972" max="9972" width="1" style="1" customWidth="1"/>
    <col min="9973" max="9976" width="3.28515625" style="1" customWidth="1"/>
    <col min="9977" max="9977" width="1.85546875" style="1" customWidth="1"/>
    <col min="9978" max="9978" width="17.85546875" style="1" customWidth="1"/>
    <col min="9979" max="9979" width="1.85546875" style="1" customWidth="1"/>
    <col min="9980" max="9983" width="3.28515625" style="1" customWidth="1"/>
    <col min="9984" max="9984" width="1.85546875" style="1" customWidth="1"/>
    <col min="9985" max="9985" width="12.42578125" style="1" customWidth="1"/>
    <col min="9986" max="9986" width="1.85546875" style="1" customWidth="1"/>
    <col min="9987" max="9989" width="3" style="1" customWidth="1"/>
    <col min="9990" max="9990" width="4.42578125" style="1" customWidth="1"/>
    <col min="9991" max="9992" width="3" style="1" customWidth="1"/>
    <col min="9993" max="9998" width="3.28515625" style="1" customWidth="1"/>
    <col min="9999" max="10000" width="9.140625" style="1" customWidth="1"/>
    <col min="10001" max="10004" width="3.28515625" style="1" customWidth="1"/>
    <col min="10005" max="10005" width="4.140625" style="1" customWidth="1"/>
    <col min="10006" max="10218" width="10.28515625" style="1"/>
    <col min="10219" max="10227" width="9.140625" style="1" customWidth="1"/>
    <col min="10228" max="10228" width="1" style="1" customWidth="1"/>
    <col min="10229" max="10232" width="3.28515625" style="1" customWidth="1"/>
    <col min="10233" max="10233" width="1.85546875" style="1" customWidth="1"/>
    <col min="10234" max="10234" width="17.85546875" style="1" customWidth="1"/>
    <col min="10235" max="10235" width="1.85546875" style="1" customWidth="1"/>
    <col min="10236" max="10239" width="3.28515625" style="1" customWidth="1"/>
    <col min="10240" max="10240" width="1.85546875" style="1" customWidth="1"/>
    <col min="10241" max="10241" width="12.42578125" style="1" customWidth="1"/>
    <col min="10242" max="10242" width="1.85546875" style="1" customWidth="1"/>
    <col min="10243" max="10245" width="3" style="1" customWidth="1"/>
    <col min="10246" max="10246" width="4.42578125" style="1" customWidth="1"/>
    <col min="10247" max="10248" width="3" style="1" customWidth="1"/>
    <col min="10249" max="10254" width="3.28515625" style="1" customWidth="1"/>
    <col min="10255" max="10256" width="9.140625" style="1" customWidth="1"/>
    <col min="10257" max="10260" width="3.28515625" style="1" customWidth="1"/>
    <col min="10261" max="10261" width="4.140625" style="1" customWidth="1"/>
    <col min="10262" max="10474" width="10.28515625" style="1"/>
    <col min="10475" max="10483" width="9.140625" style="1" customWidth="1"/>
    <col min="10484" max="10484" width="1" style="1" customWidth="1"/>
    <col min="10485" max="10488" width="3.28515625" style="1" customWidth="1"/>
    <col min="10489" max="10489" width="1.85546875" style="1" customWidth="1"/>
    <col min="10490" max="10490" width="17.85546875" style="1" customWidth="1"/>
    <col min="10491" max="10491" width="1.85546875" style="1" customWidth="1"/>
    <col min="10492" max="10495" width="3.28515625" style="1" customWidth="1"/>
    <col min="10496" max="10496" width="1.85546875" style="1" customWidth="1"/>
    <col min="10497" max="10497" width="12.42578125" style="1" customWidth="1"/>
    <col min="10498" max="10498" width="1.85546875" style="1" customWidth="1"/>
    <col min="10499" max="10501" width="3" style="1" customWidth="1"/>
    <col min="10502" max="10502" width="4.42578125" style="1" customWidth="1"/>
    <col min="10503" max="10504" width="3" style="1" customWidth="1"/>
    <col min="10505" max="10510" width="3.28515625" style="1" customWidth="1"/>
    <col min="10511" max="10512" width="9.140625" style="1" customWidth="1"/>
    <col min="10513" max="10516" width="3.28515625" style="1" customWidth="1"/>
    <col min="10517" max="10517" width="4.140625" style="1" customWidth="1"/>
    <col min="10518" max="10730" width="10.28515625" style="1"/>
    <col min="10731" max="10739" width="9.140625" style="1" customWidth="1"/>
    <col min="10740" max="10740" width="1" style="1" customWidth="1"/>
    <col min="10741" max="10744" width="3.28515625" style="1" customWidth="1"/>
    <col min="10745" max="10745" width="1.85546875" style="1" customWidth="1"/>
    <col min="10746" max="10746" width="17.85546875" style="1" customWidth="1"/>
    <col min="10747" max="10747" width="1.85546875" style="1" customWidth="1"/>
    <col min="10748" max="10751" width="3.28515625" style="1" customWidth="1"/>
    <col min="10752" max="10752" width="1.85546875" style="1" customWidth="1"/>
    <col min="10753" max="10753" width="12.42578125" style="1" customWidth="1"/>
    <col min="10754" max="10754" width="1.85546875" style="1" customWidth="1"/>
    <col min="10755" max="10757" width="3" style="1" customWidth="1"/>
    <col min="10758" max="10758" width="4.42578125" style="1" customWidth="1"/>
    <col min="10759" max="10760" width="3" style="1" customWidth="1"/>
    <col min="10761" max="10766" width="3.28515625" style="1" customWidth="1"/>
    <col min="10767" max="10768" width="9.140625" style="1" customWidth="1"/>
    <col min="10769" max="10772" width="3.28515625" style="1" customWidth="1"/>
    <col min="10773" max="10773" width="4.140625" style="1" customWidth="1"/>
    <col min="10774" max="10986" width="10.28515625" style="1"/>
    <col min="10987" max="10995" width="9.140625" style="1" customWidth="1"/>
    <col min="10996" max="10996" width="1" style="1" customWidth="1"/>
    <col min="10997" max="11000" width="3.28515625" style="1" customWidth="1"/>
    <col min="11001" max="11001" width="1.85546875" style="1" customWidth="1"/>
    <col min="11002" max="11002" width="17.85546875" style="1" customWidth="1"/>
    <col min="11003" max="11003" width="1.85546875" style="1" customWidth="1"/>
    <col min="11004" max="11007" width="3.28515625" style="1" customWidth="1"/>
    <col min="11008" max="11008" width="1.85546875" style="1" customWidth="1"/>
    <col min="11009" max="11009" width="12.42578125" style="1" customWidth="1"/>
    <col min="11010" max="11010" width="1.85546875" style="1" customWidth="1"/>
    <col min="11011" max="11013" width="3" style="1" customWidth="1"/>
    <col min="11014" max="11014" width="4.42578125" style="1" customWidth="1"/>
    <col min="11015" max="11016" width="3" style="1" customWidth="1"/>
    <col min="11017" max="11022" width="3.28515625" style="1" customWidth="1"/>
    <col min="11023" max="11024" width="9.140625" style="1" customWidth="1"/>
    <col min="11025" max="11028" width="3.28515625" style="1" customWidth="1"/>
    <col min="11029" max="11029" width="4.140625" style="1" customWidth="1"/>
    <col min="11030" max="11242" width="10.28515625" style="1"/>
    <col min="11243" max="11251" width="9.140625" style="1" customWidth="1"/>
    <col min="11252" max="11252" width="1" style="1" customWidth="1"/>
    <col min="11253" max="11256" width="3.28515625" style="1" customWidth="1"/>
    <col min="11257" max="11257" width="1.85546875" style="1" customWidth="1"/>
    <col min="11258" max="11258" width="17.85546875" style="1" customWidth="1"/>
    <col min="11259" max="11259" width="1.85546875" style="1" customWidth="1"/>
    <col min="11260" max="11263" width="3.28515625" style="1" customWidth="1"/>
    <col min="11264" max="11264" width="1.85546875" style="1" customWidth="1"/>
    <col min="11265" max="11265" width="12.42578125" style="1" customWidth="1"/>
    <col min="11266" max="11266" width="1.85546875" style="1" customWidth="1"/>
    <col min="11267" max="11269" width="3" style="1" customWidth="1"/>
    <col min="11270" max="11270" width="4.42578125" style="1" customWidth="1"/>
    <col min="11271" max="11272" width="3" style="1" customWidth="1"/>
    <col min="11273" max="11278" width="3.28515625" style="1" customWidth="1"/>
    <col min="11279" max="11280" width="9.140625" style="1" customWidth="1"/>
    <col min="11281" max="11284" width="3.28515625" style="1" customWidth="1"/>
    <col min="11285" max="11285" width="4.140625" style="1" customWidth="1"/>
    <col min="11286" max="11498" width="10.28515625" style="1"/>
    <col min="11499" max="11507" width="9.140625" style="1" customWidth="1"/>
    <col min="11508" max="11508" width="1" style="1" customWidth="1"/>
    <col min="11509" max="11512" width="3.28515625" style="1" customWidth="1"/>
    <col min="11513" max="11513" width="1.85546875" style="1" customWidth="1"/>
    <col min="11514" max="11514" width="17.85546875" style="1" customWidth="1"/>
    <col min="11515" max="11515" width="1.85546875" style="1" customWidth="1"/>
    <col min="11516" max="11519" width="3.28515625" style="1" customWidth="1"/>
    <col min="11520" max="11520" width="1.85546875" style="1" customWidth="1"/>
    <col min="11521" max="11521" width="12.42578125" style="1" customWidth="1"/>
    <col min="11522" max="11522" width="1.85546875" style="1" customWidth="1"/>
    <col min="11523" max="11525" width="3" style="1" customWidth="1"/>
    <col min="11526" max="11526" width="4.42578125" style="1" customWidth="1"/>
    <col min="11527" max="11528" width="3" style="1" customWidth="1"/>
    <col min="11529" max="11534" width="3.28515625" style="1" customWidth="1"/>
    <col min="11535" max="11536" width="9.140625" style="1" customWidth="1"/>
    <col min="11537" max="11540" width="3.28515625" style="1" customWidth="1"/>
    <col min="11541" max="11541" width="4.140625" style="1" customWidth="1"/>
    <col min="11542" max="11754" width="10.28515625" style="1"/>
    <col min="11755" max="11763" width="9.140625" style="1" customWidth="1"/>
    <col min="11764" max="11764" width="1" style="1" customWidth="1"/>
    <col min="11765" max="11768" width="3.28515625" style="1" customWidth="1"/>
    <col min="11769" max="11769" width="1.85546875" style="1" customWidth="1"/>
    <col min="11770" max="11770" width="17.85546875" style="1" customWidth="1"/>
    <col min="11771" max="11771" width="1.85546875" style="1" customWidth="1"/>
    <col min="11772" max="11775" width="3.28515625" style="1" customWidth="1"/>
    <col min="11776" max="11776" width="1.85546875" style="1" customWidth="1"/>
    <col min="11777" max="11777" width="12.42578125" style="1" customWidth="1"/>
    <col min="11778" max="11778" width="1.85546875" style="1" customWidth="1"/>
    <col min="11779" max="11781" width="3" style="1" customWidth="1"/>
    <col min="11782" max="11782" width="4.42578125" style="1" customWidth="1"/>
    <col min="11783" max="11784" width="3" style="1" customWidth="1"/>
    <col min="11785" max="11790" width="3.28515625" style="1" customWidth="1"/>
    <col min="11791" max="11792" width="9.140625" style="1" customWidth="1"/>
    <col min="11793" max="11796" width="3.28515625" style="1" customWidth="1"/>
    <col min="11797" max="11797" width="4.140625" style="1" customWidth="1"/>
    <col min="11798" max="12010" width="10.28515625" style="1"/>
    <col min="12011" max="12019" width="9.140625" style="1" customWidth="1"/>
    <col min="12020" max="12020" width="1" style="1" customWidth="1"/>
    <col min="12021" max="12024" width="3.28515625" style="1" customWidth="1"/>
    <col min="12025" max="12025" width="1.85546875" style="1" customWidth="1"/>
    <col min="12026" max="12026" width="17.85546875" style="1" customWidth="1"/>
    <col min="12027" max="12027" width="1.85546875" style="1" customWidth="1"/>
    <col min="12028" max="12031" width="3.28515625" style="1" customWidth="1"/>
    <col min="12032" max="12032" width="1.85546875" style="1" customWidth="1"/>
    <col min="12033" max="12033" width="12.42578125" style="1" customWidth="1"/>
    <col min="12034" max="12034" width="1.85546875" style="1" customWidth="1"/>
    <col min="12035" max="12037" width="3" style="1" customWidth="1"/>
    <col min="12038" max="12038" width="4.42578125" style="1" customWidth="1"/>
    <col min="12039" max="12040" width="3" style="1" customWidth="1"/>
    <col min="12041" max="12046" width="3.28515625" style="1" customWidth="1"/>
    <col min="12047" max="12048" width="9.140625" style="1" customWidth="1"/>
    <col min="12049" max="12052" width="3.28515625" style="1" customWidth="1"/>
    <col min="12053" max="12053" width="4.140625" style="1" customWidth="1"/>
    <col min="12054" max="12266" width="10.28515625" style="1"/>
    <col min="12267" max="12275" width="9.140625" style="1" customWidth="1"/>
    <col min="12276" max="12276" width="1" style="1" customWidth="1"/>
    <col min="12277" max="12280" width="3.28515625" style="1" customWidth="1"/>
    <col min="12281" max="12281" width="1.85546875" style="1" customWidth="1"/>
    <col min="12282" max="12282" width="17.85546875" style="1" customWidth="1"/>
    <col min="12283" max="12283" width="1.85546875" style="1" customWidth="1"/>
    <col min="12284" max="12287" width="3.28515625" style="1" customWidth="1"/>
    <col min="12288" max="12288" width="1.85546875" style="1" customWidth="1"/>
    <col min="12289" max="12289" width="12.42578125" style="1" customWidth="1"/>
    <col min="12290" max="12290" width="1.85546875" style="1" customWidth="1"/>
    <col min="12291" max="12293" width="3" style="1" customWidth="1"/>
    <col min="12294" max="12294" width="4.42578125" style="1" customWidth="1"/>
    <col min="12295" max="12296" width="3" style="1" customWidth="1"/>
    <col min="12297" max="12302" width="3.28515625" style="1" customWidth="1"/>
    <col min="12303" max="12304" width="9.140625" style="1" customWidth="1"/>
    <col min="12305" max="12308" width="3.28515625" style="1" customWidth="1"/>
    <col min="12309" max="12309" width="4.140625" style="1" customWidth="1"/>
    <col min="12310" max="12522" width="10.28515625" style="1"/>
    <col min="12523" max="12531" width="9.140625" style="1" customWidth="1"/>
    <col min="12532" max="12532" width="1" style="1" customWidth="1"/>
    <col min="12533" max="12536" width="3.28515625" style="1" customWidth="1"/>
    <col min="12537" max="12537" width="1.85546875" style="1" customWidth="1"/>
    <col min="12538" max="12538" width="17.85546875" style="1" customWidth="1"/>
    <col min="12539" max="12539" width="1.85546875" style="1" customWidth="1"/>
    <col min="12540" max="12543" width="3.28515625" style="1" customWidth="1"/>
    <col min="12544" max="12544" width="1.85546875" style="1" customWidth="1"/>
    <col min="12545" max="12545" width="12.42578125" style="1" customWidth="1"/>
    <col min="12546" max="12546" width="1.85546875" style="1" customWidth="1"/>
    <col min="12547" max="12549" width="3" style="1" customWidth="1"/>
    <col min="12550" max="12550" width="4.42578125" style="1" customWidth="1"/>
    <col min="12551" max="12552" width="3" style="1" customWidth="1"/>
    <col min="12553" max="12558" width="3.28515625" style="1" customWidth="1"/>
    <col min="12559" max="12560" width="9.140625" style="1" customWidth="1"/>
    <col min="12561" max="12564" width="3.28515625" style="1" customWidth="1"/>
    <col min="12565" max="12565" width="4.140625" style="1" customWidth="1"/>
    <col min="12566" max="12778" width="10.28515625" style="1"/>
    <col min="12779" max="12787" width="9.140625" style="1" customWidth="1"/>
    <col min="12788" max="12788" width="1" style="1" customWidth="1"/>
    <col min="12789" max="12792" width="3.28515625" style="1" customWidth="1"/>
    <col min="12793" max="12793" width="1.85546875" style="1" customWidth="1"/>
    <col min="12794" max="12794" width="17.85546875" style="1" customWidth="1"/>
    <col min="12795" max="12795" width="1.85546875" style="1" customWidth="1"/>
    <col min="12796" max="12799" width="3.28515625" style="1" customWidth="1"/>
    <col min="12800" max="12800" width="1.85546875" style="1" customWidth="1"/>
    <col min="12801" max="12801" width="12.42578125" style="1" customWidth="1"/>
    <col min="12802" max="12802" width="1.85546875" style="1" customWidth="1"/>
    <col min="12803" max="12805" width="3" style="1" customWidth="1"/>
    <col min="12806" max="12806" width="4.42578125" style="1" customWidth="1"/>
    <col min="12807" max="12808" width="3" style="1" customWidth="1"/>
    <col min="12809" max="12814" width="3.28515625" style="1" customWidth="1"/>
    <col min="12815" max="12816" width="9.140625" style="1" customWidth="1"/>
    <col min="12817" max="12820" width="3.28515625" style="1" customWidth="1"/>
    <col min="12821" max="12821" width="4.140625" style="1" customWidth="1"/>
    <col min="12822" max="13034" width="10.28515625" style="1"/>
    <col min="13035" max="13043" width="9.140625" style="1" customWidth="1"/>
    <col min="13044" max="13044" width="1" style="1" customWidth="1"/>
    <col min="13045" max="13048" width="3.28515625" style="1" customWidth="1"/>
    <col min="13049" max="13049" width="1.85546875" style="1" customWidth="1"/>
    <col min="13050" max="13050" width="17.85546875" style="1" customWidth="1"/>
    <col min="13051" max="13051" width="1.85546875" style="1" customWidth="1"/>
    <col min="13052" max="13055" width="3.28515625" style="1" customWidth="1"/>
    <col min="13056" max="13056" width="1.85546875" style="1" customWidth="1"/>
    <col min="13057" max="13057" width="12.42578125" style="1" customWidth="1"/>
    <col min="13058" max="13058" width="1.85546875" style="1" customWidth="1"/>
    <col min="13059" max="13061" width="3" style="1" customWidth="1"/>
    <col min="13062" max="13062" width="4.42578125" style="1" customWidth="1"/>
    <col min="13063" max="13064" width="3" style="1" customWidth="1"/>
    <col min="13065" max="13070" width="3.28515625" style="1" customWidth="1"/>
    <col min="13071" max="13072" width="9.140625" style="1" customWidth="1"/>
    <col min="13073" max="13076" width="3.28515625" style="1" customWidth="1"/>
    <col min="13077" max="13077" width="4.140625" style="1" customWidth="1"/>
    <col min="13078" max="13290" width="10.28515625" style="1"/>
    <col min="13291" max="13299" width="9.140625" style="1" customWidth="1"/>
    <col min="13300" max="13300" width="1" style="1" customWidth="1"/>
    <col min="13301" max="13304" width="3.28515625" style="1" customWidth="1"/>
    <col min="13305" max="13305" width="1.85546875" style="1" customWidth="1"/>
    <col min="13306" max="13306" width="17.85546875" style="1" customWidth="1"/>
    <col min="13307" max="13307" width="1.85546875" style="1" customWidth="1"/>
    <col min="13308" max="13311" width="3.28515625" style="1" customWidth="1"/>
    <col min="13312" max="13312" width="1.85546875" style="1" customWidth="1"/>
    <col min="13313" max="13313" width="12.42578125" style="1" customWidth="1"/>
    <col min="13314" max="13314" width="1.85546875" style="1" customWidth="1"/>
    <col min="13315" max="13317" width="3" style="1" customWidth="1"/>
    <col min="13318" max="13318" width="4.42578125" style="1" customWidth="1"/>
    <col min="13319" max="13320" width="3" style="1" customWidth="1"/>
    <col min="13321" max="13326" width="3.28515625" style="1" customWidth="1"/>
    <col min="13327" max="13328" width="9.140625" style="1" customWidth="1"/>
    <col min="13329" max="13332" width="3.28515625" style="1" customWidth="1"/>
    <col min="13333" max="13333" width="4.140625" style="1" customWidth="1"/>
    <col min="13334" max="13546" width="10.28515625" style="1"/>
    <col min="13547" max="13555" width="9.140625" style="1" customWidth="1"/>
    <col min="13556" max="13556" width="1" style="1" customWidth="1"/>
    <col min="13557" max="13560" width="3.28515625" style="1" customWidth="1"/>
    <col min="13561" max="13561" width="1.85546875" style="1" customWidth="1"/>
    <col min="13562" max="13562" width="17.85546875" style="1" customWidth="1"/>
    <col min="13563" max="13563" width="1.85546875" style="1" customWidth="1"/>
    <col min="13564" max="13567" width="3.28515625" style="1" customWidth="1"/>
    <col min="13568" max="13568" width="1.85546875" style="1" customWidth="1"/>
    <col min="13569" max="13569" width="12.42578125" style="1" customWidth="1"/>
    <col min="13570" max="13570" width="1.85546875" style="1" customWidth="1"/>
    <col min="13571" max="13573" width="3" style="1" customWidth="1"/>
    <col min="13574" max="13574" width="4.42578125" style="1" customWidth="1"/>
    <col min="13575" max="13576" width="3" style="1" customWidth="1"/>
    <col min="13577" max="13582" width="3.28515625" style="1" customWidth="1"/>
    <col min="13583" max="13584" width="9.140625" style="1" customWidth="1"/>
    <col min="13585" max="13588" width="3.28515625" style="1" customWidth="1"/>
    <col min="13589" max="13589" width="4.140625" style="1" customWidth="1"/>
    <col min="13590" max="13802" width="10.28515625" style="1"/>
    <col min="13803" max="13811" width="9.140625" style="1" customWidth="1"/>
    <col min="13812" max="13812" width="1" style="1" customWidth="1"/>
    <col min="13813" max="13816" width="3.28515625" style="1" customWidth="1"/>
    <col min="13817" max="13817" width="1.85546875" style="1" customWidth="1"/>
    <col min="13818" max="13818" width="17.85546875" style="1" customWidth="1"/>
    <col min="13819" max="13819" width="1.85546875" style="1" customWidth="1"/>
    <col min="13820" max="13823" width="3.28515625" style="1" customWidth="1"/>
    <col min="13824" max="13824" width="1.85546875" style="1" customWidth="1"/>
    <col min="13825" max="13825" width="12.42578125" style="1" customWidth="1"/>
    <col min="13826" max="13826" width="1.85546875" style="1" customWidth="1"/>
    <col min="13827" max="13829" width="3" style="1" customWidth="1"/>
    <col min="13830" max="13830" width="4.42578125" style="1" customWidth="1"/>
    <col min="13831" max="13832" width="3" style="1" customWidth="1"/>
    <col min="13833" max="13838" width="3.28515625" style="1" customWidth="1"/>
    <col min="13839" max="13840" width="9.140625" style="1" customWidth="1"/>
    <col min="13841" max="13844" width="3.28515625" style="1" customWidth="1"/>
    <col min="13845" max="13845" width="4.140625" style="1" customWidth="1"/>
    <col min="13846" max="14058" width="10.28515625" style="1"/>
    <col min="14059" max="14067" width="9.140625" style="1" customWidth="1"/>
    <col min="14068" max="14068" width="1" style="1" customWidth="1"/>
    <col min="14069" max="14072" width="3.28515625" style="1" customWidth="1"/>
    <col min="14073" max="14073" width="1.85546875" style="1" customWidth="1"/>
    <col min="14074" max="14074" width="17.85546875" style="1" customWidth="1"/>
    <col min="14075" max="14075" width="1.85546875" style="1" customWidth="1"/>
    <col min="14076" max="14079" width="3.28515625" style="1" customWidth="1"/>
    <col min="14080" max="14080" width="1.85546875" style="1" customWidth="1"/>
    <col min="14081" max="14081" width="12.42578125" style="1" customWidth="1"/>
    <col min="14082" max="14082" width="1.85546875" style="1" customWidth="1"/>
    <col min="14083" max="14085" width="3" style="1" customWidth="1"/>
    <col min="14086" max="14086" width="4.42578125" style="1" customWidth="1"/>
    <col min="14087" max="14088" width="3" style="1" customWidth="1"/>
    <col min="14089" max="14094" width="3.28515625" style="1" customWidth="1"/>
    <col min="14095" max="14096" width="9.140625" style="1" customWidth="1"/>
    <col min="14097" max="14100" width="3.28515625" style="1" customWidth="1"/>
    <col min="14101" max="14101" width="4.140625" style="1" customWidth="1"/>
    <col min="14102" max="14314" width="10.28515625" style="1"/>
    <col min="14315" max="14323" width="9.140625" style="1" customWidth="1"/>
    <col min="14324" max="14324" width="1" style="1" customWidth="1"/>
    <col min="14325" max="14328" width="3.28515625" style="1" customWidth="1"/>
    <col min="14329" max="14329" width="1.85546875" style="1" customWidth="1"/>
    <col min="14330" max="14330" width="17.85546875" style="1" customWidth="1"/>
    <col min="14331" max="14331" width="1.85546875" style="1" customWidth="1"/>
    <col min="14332" max="14335" width="3.28515625" style="1" customWidth="1"/>
    <col min="14336" max="14336" width="1.85546875" style="1" customWidth="1"/>
    <col min="14337" max="14337" width="12.42578125" style="1" customWidth="1"/>
    <col min="14338" max="14338" width="1.85546875" style="1" customWidth="1"/>
    <col min="14339" max="14341" width="3" style="1" customWidth="1"/>
    <col min="14342" max="14342" width="4.42578125" style="1" customWidth="1"/>
    <col min="14343" max="14344" width="3" style="1" customWidth="1"/>
    <col min="14345" max="14350" width="3.28515625" style="1" customWidth="1"/>
    <col min="14351" max="14352" width="9.140625" style="1" customWidth="1"/>
    <col min="14353" max="14356" width="3.28515625" style="1" customWidth="1"/>
    <col min="14357" max="14357" width="4.140625" style="1" customWidth="1"/>
    <col min="14358" max="14570" width="10.28515625" style="1"/>
    <col min="14571" max="14579" width="9.140625" style="1" customWidth="1"/>
    <col min="14580" max="14580" width="1" style="1" customWidth="1"/>
    <col min="14581" max="14584" width="3.28515625" style="1" customWidth="1"/>
    <col min="14585" max="14585" width="1.85546875" style="1" customWidth="1"/>
    <col min="14586" max="14586" width="17.85546875" style="1" customWidth="1"/>
    <col min="14587" max="14587" width="1.85546875" style="1" customWidth="1"/>
    <col min="14588" max="14591" width="3.28515625" style="1" customWidth="1"/>
    <col min="14592" max="14592" width="1.85546875" style="1" customWidth="1"/>
    <col min="14593" max="14593" width="12.42578125" style="1" customWidth="1"/>
    <col min="14594" max="14594" width="1.85546875" style="1" customWidth="1"/>
    <col min="14595" max="14597" width="3" style="1" customWidth="1"/>
    <col min="14598" max="14598" width="4.42578125" style="1" customWidth="1"/>
    <col min="14599" max="14600" width="3" style="1" customWidth="1"/>
    <col min="14601" max="14606" width="3.28515625" style="1" customWidth="1"/>
    <col min="14607" max="14608" width="9.140625" style="1" customWidth="1"/>
    <col min="14609" max="14612" width="3.28515625" style="1" customWidth="1"/>
    <col min="14613" max="14613" width="4.140625" style="1" customWidth="1"/>
    <col min="14614" max="14826" width="10.28515625" style="1"/>
    <col min="14827" max="14835" width="9.140625" style="1" customWidth="1"/>
    <col min="14836" max="14836" width="1" style="1" customWidth="1"/>
    <col min="14837" max="14840" width="3.28515625" style="1" customWidth="1"/>
    <col min="14841" max="14841" width="1.85546875" style="1" customWidth="1"/>
    <col min="14842" max="14842" width="17.85546875" style="1" customWidth="1"/>
    <col min="14843" max="14843" width="1.85546875" style="1" customWidth="1"/>
    <col min="14844" max="14847" width="3.28515625" style="1" customWidth="1"/>
    <col min="14848" max="14848" width="1.85546875" style="1" customWidth="1"/>
    <col min="14849" max="14849" width="12.42578125" style="1" customWidth="1"/>
    <col min="14850" max="14850" width="1.85546875" style="1" customWidth="1"/>
    <col min="14851" max="14853" width="3" style="1" customWidth="1"/>
    <col min="14854" max="14854" width="4.42578125" style="1" customWidth="1"/>
    <col min="14855" max="14856" width="3" style="1" customWidth="1"/>
    <col min="14857" max="14862" width="3.28515625" style="1" customWidth="1"/>
    <col min="14863" max="14864" width="9.140625" style="1" customWidth="1"/>
    <col min="14865" max="14868" width="3.28515625" style="1" customWidth="1"/>
    <col min="14869" max="14869" width="4.140625" style="1" customWidth="1"/>
    <col min="14870" max="15082" width="10.28515625" style="1"/>
    <col min="15083" max="15091" width="9.140625" style="1" customWidth="1"/>
    <col min="15092" max="15092" width="1" style="1" customWidth="1"/>
    <col min="15093" max="15096" width="3.28515625" style="1" customWidth="1"/>
    <col min="15097" max="15097" width="1.85546875" style="1" customWidth="1"/>
    <col min="15098" max="15098" width="17.85546875" style="1" customWidth="1"/>
    <col min="15099" max="15099" width="1.85546875" style="1" customWidth="1"/>
    <col min="15100" max="15103" width="3.28515625" style="1" customWidth="1"/>
    <col min="15104" max="15104" width="1.85546875" style="1" customWidth="1"/>
    <col min="15105" max="15105" width="12.42578125" style="1" customWidth="1"/>
    <col min="15106" max="15106" width="1.85546875" style="1" customWidth="1"/>
    <col min="15107" max="15109" width="3" style="1" customWidth="1"/>
    <col min="15110" max="15110" width="4.42578125" style="1" customWidth="1"/>
    <col min="15111" max="15112" width="3" style="1" customWidth="1"/>
    <col min="15113" max="15118" width="3.28515625" style="1" customWidth="1"/>
    <col min="15119" max="15120" width="9.140625" style="1" customWidth="1"/>
    <col min="15121" max="15124" width="3.28515625" style="1" customWidth="1"/>
    <col min="15125" max="15125" width="4.140625" style="1" customWidth="1"/>
    <col min="15126" max="15338" width="10.28515625" style="1"/>
    <col min="15339" max="15347" width="9.140625" style="1" customWidth="1"/>
    <col min="15348" max="15348" width="1" style="1" customWidth="1"/>
    <col min="15349" max="15352" width="3.28515625" style="1" customWidth="1"/>
    <col min="15353" max="15353" width="1.85546875" style="1" customWidth="1"/>
    <col min="15354" max="15354" width="17.85546875" style="1" customWidth="1"/>
    <col min="15355" max="15355" width="1.85546875" style="1" customWidth="1"/>
    <col min="15356" max="15359" width="3.28515625" style="1" customWidth="1"/>
    <col min="15360" max="15360" width="1.85546875" style="1" customWidth="1"/>
    <col min="15361" max="15361" width="12.42578125" style="1" customWidth="1"/>
    <col min="15362" max="15362" width="1.85546875" style="1" customWidth="1"/>
    <col min="15363" max="15365" width="3" style="1" customWidth="1"/>
    <col min="15366" max="15366" width="4.42578125" style="1" customWidth="1"/>
    <col min="15367" max="15368" width="3" style="1" customWidth="1"/>
    <col min="15369" max="15374" width="3.28515625" style="1" customWidth="1"/>
    <col min="15375" max="15376" width="9.140625" style="1" customWidth="1"/>
    <col min="15377" max="15380" width="3.28515625" style="1" customWidth="1"/>
    <col min="15381" max="15381" width="4.140625" style="1" customWidth="1"/>
    <col min="15382" max="15594" width="10.28515625" style="1"/>
    <col min="15595" max="15603" width="9.140625" style="1" customWidth="1"/>
    <col min="15604" max="15604" width="1" style="1" customWidth="1"/>
    <col min="15605" max="15608" width="3.28515625" style="1" customWidth="1"/>
    <col min="15609" max="15609" width="1.85546875" style="1" customWidth="1"/>
    <col min="15610" max="15610" width="17.85546875" style="1" customWidth="1"/>
    <col min="15611" max="15611" width="1.85546875" style="1" customWidth="1"/>
    <col min="15612" max="15615" width="3.28515625" style="1" customWidth="1"/>
    <col min="15616" max="15616" width="1.85546875" style="1" customWidth="1"/>
    <col min="15617" max="15617" width="12.42578125" style="1" customWidth="1"/>
    <col min="15618" max="15618" width="1.85546875" style="1" customWidth="1"/>
    <col min="15619" max="15621" width="3" style="1" customWidth="1"/>
    <col min="15622" max="15622" width="4.42578125" style="1" customWidth="1"/>
    <col min="15623" max="15624" width="3" style="1" customWidth="1"/>
    <col min="15625" max="15630" width="3.28515625" style="1" customWidth="1"/>
    <col min="15631" max="15632" width="9.140625" style="1" customWidth="1"/>
    <col min="15633" max="15636" width="3.28515625" style="1" customWidth="1"/>
    <col min="15637" max="15637" width="4.140625" style="1" customWidth="1"/>
    <col min="15638" max="15850" width="10.28515625" style="1"/>
    <col min="15851" max="15859" width="9.140625" style="1" customWidth="1"/>
    <col min="15860" max="15860" width="1" style="1" customWidth="1"/>
    <col min="15861" max="15864" width="3.28515625" style="1" customWidth="1"/>
    <col min="15865" max="15865" width="1.85546875" style="1" customWidth="1"/>
    <col min="15866" max="15866" width="17.85546875" style="1" customWidth="1"/>
    <col min="15867" max="15867" width="1.85546875" style="1" customWidth="1"/>
    <col min="15868" max="15871" width="3.28515625" style="1" customWidth="1"/>
    <col min="15872" max="15872" width="1.85546875" style="1" customWidth="1"/>
    <col min="15873" max="15873" width="12.42578125" style="1" customWidth="1"/>
    <col min="15874" max="15874" width="1.85546875" style="1" customWidth="1"/>
    <col min="15875" max="15877" width="3" style="1" customWidth="1"/>
    <col min="15878" max="15878" width="4.42578125" style="1" customWidth="1"/>
    <col min="15879" max="15880" width="3" style="1" customWidth="1"/>
    <col min="15881" max="15886" width="3.28515625" style="1" customWidth="1"/>
    <col min="15887" max="15888" width="9.140625" style="1" customWidth="1"/>
    <col min="15889" max="15892" width="3.28515625" style="1" customWidth="1"/>
    <col min="15893" max="15893" width="4.140625" style="1" customWidth="1"/>
    <col min="15894" max="16106" width="10.28515625" style="1"/>
    <col min="16107" max="16115" width="9.140625" style="1" customWidth="1"/>
    <col min="16116" max="16116" width="1" style="1" customWidth="1"/>
    <col min="16117" max="16120" width="3.28515625" style="1" customWidth="1"/>
    <col min="16121" max="16121" width="1.85546875" style="1" customWidth="1"/>
    <col min="16122" max="16122" width="17.85546875" style="1" customWidth="1"/>
    <col min="16123" max="16123" width="1.85546875" style="1" customWidth="1"/>
    <col min="16124" max="16127" width="3.28515625" style="1" customWidth="1"/>
    <col min="16128" max="16128" width="1.85546875" style="1" customWidth="1"/>
    <col min="16129" max="16129" width="12.42578125" style="1" customWidth="1"/>
    <col min="16130" max="16130" width="1.85546875" style="1" customWidth="1"/>
    <col min="16131" max="16133" width="3" style="1" customWidth="1"/>
    <col min="16134" max="16134" width="4.42578125" style="1" customWidth="1"/>
    <col min="16135" max="16136" width="3" style="1" customWidth="1"/>
    <col min="16137" max="16142" width="3.28515625" style="1" customWidth="1"/>
    <col min="16143" max="16144" width="9.140625" style="1" customWidth="1"/>
    <col min="16145" max="16148" width="3.28515625" style="1" customWidth="1"/>
    <col min="16149" max="16149" width="4.140625" style="1" customWidth="1"/>
    <col min="16150" max="16384" width="10.28515625" style="1"/>
  </cols>
  <sheetData>
    <row r="1" spans="1:34" ht="21" x14ac:dyDescent="0.25">
      <c r="D1" s="2" t="s">
        <v>0</v>
      </c>
      <c r="E1" s="208" t="s">
        <v>1152</v>
      </c>
      <c r="G1" s="209">
        <v>44561</v>
      </c>
    </row>
    <row r="2" spans="1:34" ht="21" x14ac:dyDescent="0.25">
      <c r="D2" s="2" t="s">
        <v>1153</v>
      </c>
    </row>
    <row r="3" spans="1:34" x14ac:dyDescent="0.25">
      <c r="D3" s="205"/>
      <c r="E3" s="205" t="s">
        <v>1154</v>
      </c>
      <c r="F3" s="205"/>
      <c r="G3" s="210">
        <v>761512015.10046434</v>
      </c>
      <c r="H3" s="205"/>
      <c r="I3" s="213">
        <f>+I9</f>
        <v>3889988.51</v>
      </c>
      <c r="J3" s="205"/>
      <c r="K3" s="215">
        <f>G3-I3</f>
        <v>757622026.59046435</v>
      </c>
      <c r="L3" s="210">
        <v>40185217.919380002</v>
      </c>
      <c r="M3" s="210">
        <f>K3-L3</f>
        <v>717436808.6710844</v>
      </c>
      <c r="T3" s="6"/>
    </row>
    <row r="4" spans="1:34" ht="18.75" customHeight="1" x14ac:dyDescent="0.25">
      <c r="D4" s="205"/>
      <c r="E4" s="206" t="s">
        <v>1155</v>
      </c>
      <c r="F4" s="206"/>
      <c r="G4" s="211">
        <v>761512015.10046434</v>
      </c>
      <c r="H4" s="206"/>
      <c r="I4" s="214">
        <f>+I3</f>
        <v>3889988.51</v>
      </c>
      <c r="J4" s="206"/>
      <c r="K4" s="216">
        <f>G4-I4</f>
        <v>757622026.59046435</v>
      </c>
      <c r="L4" s="211">
        <v>40185217.919380002</v>
      </c>
      <c r="M4" s="211">
        <f>K4-L4</f>
        <v>717436808.6710844</v>
      </c>
      <c r="N4" s="10"/>
      <c r="O4" s="10"/>
      <c r="P4" s="10"/>
      <c r="Q4" s="10"/>
      <c r="R4" s="10"/>
      <c r="S4" s="10"/>
      <c r="T4" s="6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 s="1"/>
    </row>
    <row r="5" spans="1:34" x14ac:dyDescent="0.25">
      <c r="B5" s="12"/>
      <c r="C5" s="12"/>
      <c r="D5" s="205"/>
      <c r="E5" s="207" t="s">
        <v>1156</v>
      </c>
      <c r="F5" s="207"/>
      <c r="G5" s="212">
        <f>G3-G4</f>
        <v>0</v>
      </c>
      <c r="H5" s="212"/>
      <c r="I5" s="212">
        <f t="shared" ref="I5:L5" si="0">I3-I4</f>
        <v>0</v>
      </c>
      <c r="J5" s="212"/>
      <c r="K5" s="212">
        <f t="shared" si="0"/>
        <v>0</v>
      </c>
      <c r="L5" s="212">
        <f t="shared" si="0"/>
        <v>0</v>
      </c>
      <c r="M5" s="212"/>
      <c r="N5" s="10"/>
      <c r="O5" s="10"/>
      <c r="P5" s="10"/>
      <c r="Q5" s="10"/>
      <c r="R5" s="10"/>
      <c r="S5" s="10"/>
      <c r="T5" s="11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H5" s="1"/>
    </row>
    <row r="6" spans="1:34" s="15" customFormat="1" ht="22.5" customHeight="1" thickBot="1" x14ac:dyDescent="0.3">
      <c r="A6" s="13"/>
      <c r="B6" s="13"/>
      <c r="C6" s="13"/>
      <c r="F6" s="175"/>
      <c r="G6" s="9" t="s">
        <v>1</v>
      </c>
      <c r="H6" s="13"/>
      <c r="I6" s="13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C6" s="16"/>
      <c r="AD6" s="16"/>
      <c r="AE6" s="16"/>
      <c r="AF6" s="16"/>
      <c r="AG6" s="17"/>
      <c r="AH6" s="18"/>
    </row>
    <row r="7" spans="1:34" s="15" customFormat="1" ht="45.75" thickBot="1" x14ac:dyDescent="0.3">
      <c r="A7" s="19" t="s">
        <v>2</v>
      </c>
      <c r="B7" s="20" t="s">
        <v>3</v>
      </c>
      <c r="C7" s="20"/>
      <c r="D7" s="21" t="s">
        <v>4</v>
      </c>
      <c r="E7" s="21" t="s">
        <v>5</v>
      </c>
      <c r="F7" s="176" t="s">
        <v>6</v>
      </c>
      <c r="G7" s="22" t="s">
        <v>7</v>
      </c>
      <c r="H7" s="7"/>
      <c r="I7" s="23" t="s">
        <v>8</v>
      </c>
      <c r="J7" s="24"/>
      <c r="K7" s="23" t="s">
        <v>9</v>
      </c>
      <c r="L7" s="172" t="s">
        <v>1158</v>
      </c>
      <c r="M7" s="340" t="s">
        <v>1159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C7" s="26"/>
      <c r="AD7" s="26"/>
      <c r="AE7" s="26"/>
      <c r="AF7" s="26"/>
      <c r="AH7" s="18"/>
    </row>
    <row r="8" spans="1:34" s="37" customFormat="1" ht="22.5" customHeight="1" x14ac:dyDescent="0.25">
      <c r="A8" s="27"/>
      <c r="B8" s="28"/>
      <c r="C8" s="29"/>
      <c r="D8" s="30"/>
      <c r="E8" s="31" t="s">
        <v>10</v>
      </c>
      <c r="F8" s="177"/>
      <c r="G8" s="32"/>
      <c r="H8" s="33"/>
      <c r="I8" s="34"/>
      <c r="J8" s="35"/>
      <c r="K8" s="36"/>
      <c r="L8" s="173"/>
      <c r="M8" s="173"/>
    </row>
    <row r="9" spans="1:34" s="37" customFormat="1" ht="15" customHeight="1" x14ac:dyDescent="0.25">
      <c r="A9" s="38" t="s">
        <v>6</v>
      </c>
      <c r="B9" s="39"/>
      <c r="C9" s="40"/>
      <c r="D9" s="41" t="s">
        <v>11</v>
      </c>
      <c r="E9" s="42" t="s">
        <v>12</v>
      </c>
      <c r="F9" s="43">
        <f>+F10+F19+F34+F39</f>
        <v>0</v>
      </c>
      <c r="G9" s="217">
        <v>701603724.68999994</v>
      </c>
      <c r="H9" s="218"/>
      <c r="I9" s="219">
        <v>3889988.51</v>
      </c>
      <c r="J9" s="220"/>
      <c r="K9" s="339">
        <f>G9-I9</f>
        <v>697713736.17999995</v>
      </c>
      <c r="L9" s="222">
        <v>42341104.397500001</v>
      </c>
      <c r="M9" s="222">
        <f>K9-L9</f>
        <v>655372631.78249991</v>
      </c>
      <c r="N9" s="35"/>
      <c r="T9" s="44"/>
      <c r="V9" s="45"/>
      <c r="W9" s="46"/>
      <c r="X9" s="45"/>
    </row>
    <row r="10" spans="1:34" s="53" customFormat="1" ht="15" customHeight="1" x14ac:dyDescent="0.25">
      <c r="A10" s="47" t="s">
        <v>6</v>
      </c>
      <c r="B10" s="48"/>
      <c r="C10" s="49"/>
      <c r="D10" s="50" t="s">
        <v>13</v>
      </c>
      <c r="E10" s="51" t="s">
        <v>14</v>
      </c>
      <c r="F10" s="52">
        <f>+F11+F18</f>
        <v>0</v>
      </c>
      <c r="G10" s="223">
        <v>687701650.25</v>
      </c>
      <c r="H10" s="224"/>
      <c r="I10" s="219">
        <v>0</v>
      </c>
      <c r="J10" s="220"/>
      <c r="K10" s="225">
        <f t="shared" ref="K10:K73" si="1">G10-I10</f>
        <v>687701650.25</v>
      </c>
      <c r="L10" s="226">
        <v>42165985.609999999</v>
      </c>
      <c r="M10" s="226">
        <f t="shared" ref="M10:M73" si="2">K10-L10</f>
        <v>645535664.63999999</v>
      </c>
      <c r="N10" s="35"/>
      <c r="P10" s="37"/>
      <c r="V10" s="45"/>
      <c r="W10" s="46"/>
      <c r="X10" s="45"/>
    </row>
    <row r="11" spans="1:34" s="60" customFormat="1" ht="15" customHeight="1" x14ac:dyDescent="0.25">
      <c r="A11" s="47" t="s">
        <v>6</v>
      </c>
      <c r="B11" s="54"/>
      <c r="C11" s="55"/>
      <c r="D11" s="56" t="s">
        <v>15</v>
      </c>
      <c r="E11" s="57" t="s">
        <v>16</v>
      </c>
      <c r="F11" s="58">
        <f>SUM(F12:F17)</f>
        <v>0</v>
      </c>
      <c r="G11" s="227">
        <v>668691763.54999995</v>
      </c>
      <c r="H11" s="228"/>
      <c r="I11" s="219">
        <v>0</v>
      </c>
      <c r="J11" s="220"/>
      <c r="K11" s="229">
        <f t="shared" si="1"/>
        <v>668691763.54999995</v>
      </c>
      <c r="L11" s="230">
        <v>42165985.609999999</v>
      </c>
      <c r="M11" s="230">
        <f t="shared" si="2"/>
        <v>626525777.93999994</v>
      </c>
      <c r="N11" s="35"/>
      <c r="P11" s="37"/>
      <c r="V11" s="45"/>
      <c r="W11" s="46"/>
      <c r="X11" s="45"/>
    </row>
    <row r="12" spans="1:34" s="60" customFormat="1" ht="15" customHeight="1" x14ac:dyDescent="0.25">
      <c r="A12" s="47"/>
      <c r="B12" s="54"/>
      <c r="C12" s="55"/>
      <c r="D12" s="61" t="s">
        <v>17</v>
      </c>
      <c r="E12" s="62" t="s">
        <v>18</v>
      </c>
      <c r="F12" s="178"/>
      <c r="G12" s="231">
        <v>626004600</v>
      </c>
      <c r="H12" s="228"/>
      <c r="I12" s="232"/>
      <c r="J12" s="220"/>
      <c r="K12" s="233">
        <f t="shared" si="1"/>
        <v>626004600</v>
      </c>
      <c r="L12" s="234">
        <v>0</v>
      </c>
      <c r="M12" s="234">
        <f t="shared" si="2"/>
        <v>626004600</v>
      </c>
      <c r="N12" s="35"/>
      <c r="P12" s="37"/>
      <c r="V12" s="45"/>
      <c r="W12" s="46"/>
      <c r="X12" s="45"/>
    </row>
    <row r="13" spans="1:34" s="60" customFormat="1" ht="15" customHeight="1" x14ac:dyDescent="0.25">
      <c r="A13" s="47"/>
      <c r="B13" s="54"/>
      <c r="C13" s="55"/>
      <c r="D13" s="61" t="s">
        <v>19</v>
      </c>
      <c r="E13" s="62" t="s">
        <v>20</v>
      </c>
      <c r="F13" s="178"/>
      <c r="G13" s="231">
        <v>42687163.549999997</v>
      </c>
      <c r="H13" s="228"/>
      <c r="I13" s="232"/>
      <c r="J13" s="220"/>
      <c r="K13" s="233">
        <f t="shared" si="1"/>
        <v>42687163.549999997</v>
      </c>
      <c r="L13" s="234">
        <v>42165985.609999999</v>
      </c>
      <c r="M13" s="234">
        <f t="shared" si="2"/>
        <v>521177.93999999762</v>
      </c>
      <c r="N13" s="35"/>
      <c r="P13" s="37"/>
      <c r="V13" s="45"/>
      <c r="W13" s="46"/>
      <c r="X13" s="45"/>
    </row>
    <row r="14" spans="1:34" s="60" customFormat="1" ht="15" customHeight="1" x14ac:dyDescent="0.25">
      <c r="A14" s="47"/>
      <c r="B14" s="54"/>
      <c r="C14" s="55"/>
      <c r="D14" s="63" t="s">
        <v>21</v>
      </c>
      <c r="E14" s="64" t="s">
        <v>22</v>
      </c>
      <c r="F14" s="179"/>
      <c r="G14" s="231">
        <v>0</v>
      </c>
      <c r="H14" s="228"/>
      <c r="I14" s="232">
        <v>0</v>
      </c>
      <c r="J14" s="220"/>
      <c r="K14" s="233">
        <f t="shared" si="1"/>
        <v>0</v>
      </c>
      <c r="L14" s="230">
        <v>0</v>
      </c>
      <c r="M14" s="230">
        <f t="shared" si="2"/>
        <v>0</v>
      </c>
      <c r="N14" s="35"/>
      <c r="P14" s="37"/>
      <c r="V14" s="45"/>
      <c r="W14" s="46"/>
      <c r="X14" s="45"/>
    </row>
    <row r="15" spans="1:34" s="60" customFormat="1" ht="15" customHeight="1" x14ac:dyDescent="0.25">
      <c r="A15" s="47"/>
      <c r="B15" s="54"/>
      <c r="C15" s="55"/>
      <c r="D15" s="63" t="s">
        <v>23</v>
      </c>
      <c r="E15" s="65" t="s">
        <v>24</v>
      </c>
      <c r="F15" s="180"/>
      <c r="G15" s="235">
        <v>0</v>
      </c>
      <c r="H15" s="228"/>
      <c r="I15" s="232"/>
      <c r="J15" s="220"/>
      <c r="K15" s="236">
        <f t="shared" si="1"/>
        <v>0</v>
      </c>
      <c r="L15" s="237">
        <v>0</v>
      </c>
      <c r="M15" s="237">
        <f t="shared" si="2"/>
        <v>0</v>
      </c>
      <c r="N15" s="35"/>
      <c r="P15" s="37"/>
      <c r="V15" s="45"/>
      <c r="W15" s="46"/>
      <c r="X15" s="45"/>
    </row>
    <row r="16" spans="1:34" s="60" customFormat="1" ht="15" customHeight="1" x14ac:dyDescent="0.25">
      <c r="A16" s="47"/>
      <c r="B16" s="54"/>
      <c r="C16" s="55"/>
      <c r="D16" s="63" t="s">
        <v>25</v>
      </c>
      <c r="E16" s="65" t="s">
        <v>26</v>
      </c>
      <c r="F16" s="180"/>
      <c r="G16" s="235">
        <v>0</v>
      </c>
      <c r="H16" s="228"/>
      <c r="I16" s="232"/>
      <c r="J16" s="220"/>
      <c r="K16" s="236">
        <f t="shared" si="1"/>
        <v>0</v>
      </c>
      <c r="L16" s="237">
        <v>0</v>
      </c>
      <c r="M16" s="237">
        <f t="shared" si="2"/>
        <v>0</v>
      </c>
      <c r="N16" s="35"/>
      <c r="P16" s="37"/>
      <c r="V16" s="45"/>
      <c r="W16" s="46"/>
      <c r="X16" s="45"/>
    </row>
    <row r="17" spans="1:24" s="60" customFormat="1" ht="15" customHeight="1" x14ac:dyDescent="0.25">
      <c r="A17" s="47"/>
      <c r="B17" s="54"/>
      <c r="C17" s="55"/>
      <c r="D17" s="61" t="s">
        <v>27</v>
      </c>
      <c r="E17" s="62" t="s">
        <v>28</v>
      </c>
      <c r="F17" s="178"/>
      <c r="G17" s="231">
        <v>0</v>
      </c>
      <c r="H17" s="228"/>
      <c r="I17" s="232"/>
      <c r="J17" s="220"/>
      <c r="K17" s="233">
        <f t="shared" si="1"/>
        <v>0</v>
      </c>
      <c r="L17" s="234">
        <v>0</v>
      </c>
      <c r="M17" s="234">
        <f t="shared" si="2"/>
        <v>0</v>
      </c>
      <c r="N17" s="35"/>
      <c r="P17" s="37"/>
      <c r="V17" s="45"/>
      <c r="W17" s="46"/>
      <c r="X17" s="45"/>
    </row>
    <row r="18" spans="1:24" s="60" customFormat="1" ht="15" customHeight="1" x14ac:dyDescent="0.25">
      <c r="A18" s="47"/>
      <c r="B18" s="54"/>
      <c r="C18" s="55"/>
      <c r="D18" s="56" t="s">
        <v>29</v>
      </c>
      <c r="E18" s="57" t="s">
        <v>30</v>
      </c>
      <c r="F18" s="181"/>
      <c r="G18" s="227">
        <v>19009886.699999999</v>
      </c>
      <c r="H18" s="228"/>
      <c r="I18" s="232"/>
      <c r="J18" s="220"/>
      <c r="K18" s="229">
        <f t="shared" si="1"/>
        <v>19009886.699999999</v>
      </c>
      <c r="L18" s="237">
        <v>0</v>
      </c>
      <c r="M18" s="237">
        <f t="shared" si="2"/>
        <v>19009886.699999999</v>
      </c>
      <c r="N18" s="35"/>
      <c r="P18" s="37"/>
      <c r="V18" s="45"/>
      <c r="W18" s="46"/>
      <c r="X18" s="45"/>
    </row>
    <row r="19" spans="1:24" s="60" customFormat="1" ht="15" customHeight="1" x14ac:dyDescent="0.25">
      <c r="A19" s="47" t="s">
        <v>6</v>
      </c>
      <c r="B19" s="54"/>
      <c r="C19" s="55"/>
      <c r="D19" s="50" t="s">
        <v>31</v>
      </c>
      <c r="E19" s="66" t="s">
        <v>32</v>
      </c>
      <c r="F19" s="52">
        <f>+F20+F25+F28</f>
        <v>0</v>
      </c>
      <c r="G19" s="223">
        <v>13726955.65</v>
      </c>
      <c r="H19" s="228"/>
      <c r="I19" s="219">
        <v>3889988.51</v>
      </c>
      <c r="J19" s="220"/>
      <c r="K19" s="225">
        <f t="shared" si="1"/>
        <v>9836967.1400000006</v>
      </c>
      <c r="L19" s="238">
        <v>0</v>
      </c>
      <c r="M19" s="238">
        <f t="shared" si="2"/>
        <v>9836967.1400000006</v>
      </c>
      <c r="N19" s="35"/>
      <c r="P19" s="37"/>
      <c r="V19" s="45"/>
      <c r="W19" s="46"/>
      <c r="X19" s="45"/>
    </row>
    <row r="20" spans="1:24" s="60" customFormat="1" ht="15" customHeight="1" x14ac:dyDescent="0.25">
      <c r="A20" s="47" t="s">
        <v>6</v>
      </c>
      <c r="B20" s="54"/>
      <c r="C20" s="55"/>
      <c r="D20" s="56" t="s">
        <v>33</v>
      </c>
      <c r="E20" s="57" t="s">
        <v>34</v>
      </c>
      <c r="F20" s="181">
        <f>SUM(F21:F24)</f>
        <v>0</v>
      </c>
      <c r="G20" s="239">
        <v>8096297.8200000003</v>
      </c>
      <c r="H20" s="228"/>
      <c r="I20" s="219">
        <v>3889988.51</v>
      </c>
      <c r="J20" s="220"/>
      <c r="K20" s="240">
        <f t="shared" si="1"/>
        <v>4206309.3100000005</v>
      </c>
      <c r="L20" s="230">
        <v>0</v>
      </c>
      <c r="M20" s="230">
        <f t="shared" si="2"/>
        <v>4206309.3100000005</v>
      </c>
      <c r="N20" s="35"/>
      <c r="P20" s="37"/>
      <c r="V20" s="45"/>
      <c r="W20" s="46"/>
      <c r="X20" s="45"/>
    </row>
    <row r="21" spans="1:24" s="60" customFormat="1" ht="15" customHeight="1" x14ac:dyDescent="0.25">
      <c r="A21" s="47"/>
      <c r="B21" s="54"/>
      <c r="C21" s="55"/>
      <c r="D21" s="61" t="s">
        <v>35</v>
      </c>
      <c r="E21" s="62" t="s">
        <v>36</v>
      </c>
      <c r="F21" s="178"/>
      <c r="G21" s="231">
        <v>8096297.8200000003</v>
      </c>
      <c r="H21" s="228"/>
      <c r="I21" s="241">
        <v>3889988.51</v>
      </c>
      <c r="J21" s="220"/>
      <c r="K21" s="233">
        <f t="shared" si="1"/>
        <v>4206309.3100000005</v>
      </c>
      <c r="L21" s="234">
        <v>0</v>
      </c>
      <c r="M21" s="234">
        <f t="shared" si="2"/>
        <v>4206309.3100000005</v>
      </c>
      <c r="N21" s="35"/>
      <c r="P21" s="37"/>
      <c r="V21" s="45"/>
      <c r="W21" s="46"/>
      <c r="X21" s="45"/>
    </row>
    <row r="22" spans="1:24" s="60" customFormat="1" ht="15" customHeight="1" x14ac:dyDescent="0.25">
      <c r="A22" s="47"/>
      <c r="B22" s="54"/>
      <c r="C22" s="55"/>
      <c r="D22" s="61" t="s">
        <v>37</v>
      </c>
      <c r="E22" s="62" t="s">
        <v>38</v>
      </c>
      <c r="F22" s="178"/>
      <c r="G22" s="231">
        <v>0</v>
      </c>
      <c r="H22" s="228"/>
      <c r="I22" s="232"/>
      <c r="J22" s="220"/>
      <c r="K22" s="233">
        <f t="shared" si="1"/>
        <v>0</v>
      </c>
      <c r="L22" s="234">
        <v>0</v>
      </c>
      <c r="M22" s="234">
        <f t="shared" si="2"/>
        <v>0</v>
      </c>
      <c r="N22" s="35"/>
      <c r="P22" s="37"/>
      <c r="V22" s="45"/>
      <c r="W22" s="46"/>
      <c r="X22" s="45"/>
    </row>
    <row r="23" spans="1:24" s="60" customFormat="1" ht="15" customHeight="1" x14ac:dyDescent="0.25">
      <c r="A23" s="47"/>
      <c r="B23" s="54"/>
      <c r="C23" s="55"/>
      <c r="D23" s="61" t="s">
        <v>39</v>
      </c>
      <c r="E23" s="62" t="s">
        <v>40</v>
      </c>
      <c r="F23" s="178"/>
      <c r="G23" s="231">
        <v>0</v>
      </c>
      <c r="H23" s="228"/>
      <c r="I23" s="232"/>
      <c r="J23" s="220"/>
      <c r="K23" s="233">
        <f t="shared" si="1"/>
        <v>0</v>
      </c>
      <c r="L23" s="234">
        <v>0</v>
      </c>
      <c r="M23" s="234">
        <f t="shared" si="2"/>
        <v>0</v>
      </c>
      <c r="N23" s="35"/>
      <c r="P23" s="37"/>
      <c r="V23" s="45"/>
      <c r="W23" s="46"/>
      <c r="X23" s="45"/>
    </row>
    <row r="24" spans="1:24" s="60" customFormat="1" ht="15" customHeight="1" x14ac:dyDescent="0.25">
      <c r="A24" s="47"/>
      <c r="B24" s="54"/>
      <c r="C24" s="55"/>
      <c r="D24" s="61" t="s">
        <v>41</v>
      </c>
      <c r="E24" s="62" t="s">
        <v>42</v>
      </c>
      <c r="F24" s="178"/>
      <c r="G24" s="231">
        <v>0</v>
      </c>
      <c r="H24" s="228"/>
      <c r="I24" s="242"/>
      <c r="J24" s="220"/>
      <c r="K24" s="233">
        <f t="shared" si="1"/>
        <v>0</v>
      </c>
      <c r="L24" s="234">
        <v>0</v>
      </c>
      <c r="M24" s="234">
        <f t="shared" si="2"/>
        <v>0</v>
      </c>
      <c r="N24" s="35"/>
      <c r="P24" s="37"/>
      <c r="V24" s="45"/>
      <c r="W24" s="46"/>
      <c r="X24" s="45"/>
    </row>
    <row r="25" spans="1:24" s="60" customFormat="1" ht="15" customHeight="1" x14ac:dyDescent="0.25">
      <c r="A25" s="47" t="s">
        <v>6</v>
      </c>
      <c r="B25" s="54"/>
      <c r="C25" s="55"/>
      <c r="D25" s="56" t="s">
        <v>43</v>
      </c>
      <c r="E25" s="57" t="s">
        <v>44</v>
      </c>
      <c r="F25" s="68">
        <f>SUM(F26:F27)</f>
        <v>0</v>
      </c>
      <c r="G25" s="239">
        <v>2427951.16</v>
      </c>
      <c r="H25" s="228"/>
      <c r="I25" s="243">
        <v>0</v>
      </c>
      <c r="J25" s="220"/>
      <c r="K25" s="240">
        <f t="shared" si="1"/>
        <v>2427951.16</v>
      </c>
      <c r="L25" s="230">
        <v>0</v>
      </c>
      <c r="M25" s="230">
        <f t="shared" si="2"/>
        <v>2427951.16</v>
      </c>
      <c r="N25" s="35"/>
      <c r="P25" s="37"/>
      <c r="V25" s="45"/>
      <c r="W25" s="46"/>
      <c r="X25" s="45"/>
    </row>
    <row r="26" spans="1:24" s="60" customFormat="1" ht="15" customHeight="1" x14ac:dyDescent="0.25">
      <c r="A26" s="47"/>
      <c r="B26" s="54" t="s">
        <v>45</v>
      </c>
      <c r="C26" s="55"/>
      <c r="D26" s="61" t="s">
        <v>46</v>
      </c>
      <c r="E26" s="62" t="s">
        <v>47</v>
      </c>
      <c r="F26" s="178"/>
      <c r="G26" s="231">
        <v>0</v>
      </c>
      <c r="H26" s="228"/>
      <c r="I26" s="242"/>
      <c r="J26" s="220"/>
      <c r="K26" s="233">
        <f t="shared" si="1"/>
        <v>0</v>
      </c>
      <c r="L26" s="234">
        <v>0</v>
      </c>
      <c r="M26" s="234">
        <f t="shared" si="2"/>
        <v>0</v>
      </c>
      <c r="N26" s="35"/>
      <c r="P26" s="37"/>
      <c r="V26" s="45"/>
      <c r="W26" s="46"/>
      <c r="X26" s="45"/>
    </row>
    <row r="27" spans="1:24" s="60" customFormat="1" ht="15" customHeight="1" x14ac:dyDescent="0.25">
      <c r="A27" s="47"/>
      <c r="B27" s="54" t="s">
        <v>45</v>
      </c>
      <c r="C27" s="55"/>
      <c r="D27" s="61" t="s">
        <v>48</v>
      </c>
      <c r="E27" s="62" t="s">
        <v>49</v>
      </c>
      <c r="F27" s="178"/>
      <c r="G27" s="231">
        <v>2427951.16</v>
      </c>
      <c r="H27" s="228"/>
      <c r="I27" s="242"/>
      <c r="J27" s="220"/>
      <c r="K27" s="233">
        <f t="shared" si="1"/>
        <v>2427951.16</v>
      </c>
      <c r="L27" s="234">
        <v>0</v>
      </c>
      <c r="M27" s="234">
        <f t="shared" si="2"/>
        <v>2427951.16</v>
      </c>
      <c r="N27" s="35"/>
      <c r="P27" s="37"/>
      <c r="V27" s="45"/>
      <c r="W27" s="46"/>
      <c r="X27" s="45"/>
    </row>
    <row r="28" spans="1:24" s="18" customFormat="1" ht="15" customHeight="1" x14ac:dyDescent="0.25">
      <c r="A28" s="69" t="s">
        <v>6</v>
      </c>
      <c r="B28" s="70"/>
      <c r="C28" s="71"/>
      <c r="D28" s="56" t="s">
        <v>50</v>
      </c>
      <c r="E28" s="57" t="s">
        <v>51</v>
      </c>
      <c r="F28" s="58">
        <f>SUM(F29:F33)</f>
        <v>0</v>
      </c>
      <c r="G28" s="244">
        <v>3202706.67</v>
      </c>
      <c r="H28" s="228"/>
      <c r="I28" s="243">
        <v>0</v>
      </c>
      <c r="J28" s="220"/>
      <c r="K28" s="245">
        <f t="shared" si="1"/>
        <v>3202706.67</v>
      </c>
      <c r="L28" s="230">
        <v>0</v>
      </c>
      <c r="M28" s="230">
        <f t="shared" si="2"/>
        <v>3202706.67</v>
      </c>
      <c r="N28" s="35"/>
      <c r="P28" s="37"/>
      <c r="V28" s="45"/>
      <c r="W28" s="46"/>
      <c r="X28" s="45"/>
    </row>
    <row r="29" spans="1:24" s="18" customFormat="1" ht="15" customHeight="1" x14ac:dyDescent="0.25">
      <c r="A29" s="69"/>
      <c r="B29" s="70"/>
      <c r="C29" s="71"/>
      <c r="D29" s="61" t="s">
        <v>52</v>
      </c>
      <c r="E29" s="62" t="s">
        <v>53</v>
      </c>
      <c r="F29" s="178"/>
      <c r="G29" s="231">
        <v>0</v>
      </c>
      <c r="H29" s="228"/>
      <c r="I29" s="242"/>
      <c r="J29" s="220"/>
      <c r="K29" s="233">
        <f t="shared" si="1"/>
        <v>0</v>
      </c>
      <c r="L29" s="234">
        <v>0</v>
      </c>
      <c r="M29" s="234">
        <f t="shared" si="2"/>
        <v>0</v>
      </c>
      <c r="N29" s="35"/>
      <c r="P29" s="37"/>
      <c r="V29" s="45"/>
      <c r="W29" s="46"/>
      <c r="X29" s="45"/>
    </row>
    <row r="30" spans="1:24" s="18" customFormat="1" ht="15" customHeight="1" x14ac:dyDescent="0.25">
      <c r="A30" s="69"/>
      <c r="B30" s="70"/>
      <c r="C30" s="71"/>
      <c r="D30" s="61" t="s">
        <v>54</v>
      </c>
      <c r="E30" s="62" t="s">
        <v>55</v>
      </c>
      <c r="F30" s="178"/>
      <c r="G30" s="231">
        <v>91000</v>
      </c>
      <c r="H30" s="228"/>
      <c r="I30" s="242"/>
      <c r="J30" s="220"/>
      <c r="K30" s="233">
        <f t="shared" si="1"/>
        <v>91000</v>
      </c>
      <c r="L30" s="234">
        <v>0</v>
      </c>
      <c r="M30" s="234">
        <f t="shared" si="2"/>
        <v>91000</v>
      </c>
      <c r="N30" s="35"/>
      <c r="P30" s="37"/>
      <c r="V30" s="45"/>
      <c r="W30" s="46"/>
      <c r="X30" s="45"/>
    </row>
    <row r="31" spans="1:24" s="18" customFormat="1" ht="15" customHeight="1" x14ac:dyDescent="0.25">
      <c r="A31" s="69"/>
      <c r="B31" s="70"/>
      <c r="C31" s="71"/>
      <c r="D31" s="61" t="s">
        <v>56</v>
      </c>
      <c r="E31" s="62" t="s">
        <v>57</v>
      </c>
      <c r="F31" s="178"/>
      <c r="G31" s="231">
        <v>3111706.67</v>
      </c>
      <c r="H31" s="228"/>
      <c r="I31" s="242"/>
      <c r="J31" s="220"/>
      <c r="K31" s="233">
        <f t="shared" si="1"/>
        <v>3111706.67</v>
      </c>
      <c r="L31" s="234">
        <v>0</v>
      </c>
      <c r="M31" s="234">
        <f t="shared" si="2"/>
        <v>3111706.67</v>
      </c>
      <c r="N31" s="35"/>
      <c r="P31" s="37"/>
      <c r="V31" s="45"/>
      <c r="W31" s="46"/>
      <c r="X31" s="45"/>
    </row>
    <row r="32" spans="1:24" s="18" customFormat="1" ht="15" customHeight="1" x14ac:dyDescent="0.25">
      <c r="A32" s="69"/>
      <c r="B32" s="70"/>
      <c r="C32" s="71"/>
      <c r="D32" s="61" t="s">
        <v>58</v>
      </c>
      <c r="E32" s="62" t="s">
        <v>59</v>
      </c>
      <c r="F32" s="178"/>
      <c r="G32" s="231">
        <v>0</v>
      </c>
      <c r="H32" s="228"/>
      <c r="I32" s="242"/>
      <c r="J32" s="220"/>
      <c r="K32" s="233">
        <f t="shared" si="1"/>
        <v>0</v>
      </c>
      <c r="L32" s="234">
        <v>0</v>
      </c>
      <c r="M32" s="234">
        <f t="shared" si="2"/>
        <v>0</v>
      </c>
      <c r="N32" s="35"/>
      <c r="P32" s="37"/>
      <c r="V32" s="45"/>
      <c r="W32" s="46"/>
      <c r="X32" s="45"/>
    </row>
    <row r="33" spans="1:24" s="18" customFormat="1" ht="15" customHeight="1" x14ac:dyDescent="0.25">
      <c r="A33" s="69"/>
      <c r="B33" s="70"/>
      <c r="C33" s="71"/>
      <c r="D33" s="61" t="s">
        <v>60</v>
      </c>
      <c r="E33" s="62" t="s">
        <v>61</v>
      </c>
      <c r="F33" s="178"/>
      <c r="G33" s="231">
        <v>0</v>
      </c>
      <c r="H33" s="228"/>
      <c r="I33" s="242"/>
      <c r="J33" s="220"/>
      <c r="K33" s="233">
        <f t="shared" si="1"/>
        <v>0</v>
      </c>
      <c r="L33" s="234">
        <v>0</v>
      </c>
      <c r="M33" s="234">
        <f t="shared" si="2"/>
        <v>0</v>
      </c>
      <c r="N33" s="35"/>
      <c r="P33" s="37"/>
      <c r="V33" s="45"/>
      <c r="W33" s="46"/>
      <c r="X33" s="45"/>
    </row>
    <row r="34" spans="1:24" s="60" customFormat="1" ht="15" customHeight="1" x14ac:dyDescent="0.25">
      <c r="A34" s="47" t="s">
        <v>6</v>
      </c>
      <c r="B34" s="54"/>
      <c r="C34" s="55"/>
      <c r="D34" s="50" t="s">
        <v>62</v>
      </c>
      <c r="E34" s="51" t="s">
        <v>63</v>
      </c>
      <c r="F34" s="52">
        <f>SUM(F35:F38)</f>
        <v>0</v>
      </c>
      <c r="G34" s="223">
        <v>0</v>
      </c>
      <c r="H34" s="228"/>
      <c r="I34" s="243">
        <v>0</v>
      </c>
      <c r="J34" s="220"/>
      <c r="K34" s="225">
        <f t="shared" si="1"/>
        <v>0</v>
      </c>
      <c r="L34" s="226">
        <v>0</v>
      </c>
      <c r="M34" s="226">
        <f t="shared" si="2"/>
        <v>0</v>
      </c>
      <c r="N34" s="35"/>
      <c r="P34" s="37"/>
      <c r="V34" s="45"/>
      <c r="W34" s="46"/>
      <c r="X34" s="45"/>
    </row>
    <row r="35" spans="1:24" s="60" customFormat="1" ht="15" customHeight="1" x14ac:dyDescent="0.25">
      <c r="A35" s="47"/>
      <c r="B35" s="54"/>
      <c r="C35" s="55"/>
      <c r="D35" s="56" t="s">
        <v>64</v>
      </c>
      <c r="E35" s="57" t="s">
        <v>65</v>
      </c>
      <c r="F35" s="181"/>
      <c r="G35" s="239">
        <v>0</v>
      </c>
      <c r="H35" s="228"/>
      <c r="I35" s="242"/>
      <c r="J35" s="220"/>
      <c r="K35" s="240">
        <f t="shared" si="1"/>
        <v>0</v>
      </c>
      <c r="L35" s="246">
        <v>0</v>
      </c>
      <c r="M35" s="246">
        <f t="shared" si="2"/>
        <v>0</v>
      </c>
      <c r="N35" s="35"/>
      <c r="P35" s="37"/>
      <c r="V35" s="45"/>
      <c r="W35" s="46"/>
      <c r="X35" s="45"/>
    </row>
    <row r="36" spans="1:24" s="60" customFormat="1" ht="15" customHeight="1" x14ac:dyDescent="0.25">
      <c r="A36" s="47"/>
      <c r="B36" s="54"/>
      <c r="C36" s="55"/>
      <c r="D36" s="56" t="s">
        <v>66</v>
      </c>
      <c r="E36" s="57" t="s">
        <v>67</v>
      </c>
      <c r="F36" s="181"/>
      <c r="G36" s="239">
        <v>0</v>
      </c>
      <c r="H36" s="228"/>
      <c r="I36" s="242"/>
      <c r="J36" s="220"/>
      <c r="K36" s="240">
        <f t="shared" si="1"/>
        <v>0</v>
      </c>
      <c r="L36" s="246">
        <v>0</v>
      </c>
      <c r="M36" s="246">
        <f t="shared" si="2"/>
        <v>0</v>
      </c>
      <c r="N36" s="35"/>
      <c r="P36" s="37"/>
      <c r="V36" s="45"/>
      <c r="W36" s="46"/>
      <c r="X36" s="45"/>
    </row>
    <row r="37" spans="1:24" s="60" customFormat="1" ht="15" customHeight="1" x14ac:dyDescent="0.25">
      <c r="A37" s="47"/>
      <c r="B37" s="54"/>
      <c r="C37" s="55"/>
      <c r="D37" s="56" t="s">
        <v>68</v>
      </c>
      <c r="E37" s="57" t="s">
        <v>69</v>
      </c>
      <c r="F37" s="181"/>
      <c r="G37" s="239">
        <v>0</v>
      </c>
      <c r="H37" s="228"/>
      <c r="I37" s="242"/>
      <c r="J37" s="220"/>
      <c r="K37" s="240">
        <f t="shared" si="1"/>
        <v>0</v>
      </c>
      <c r="L37" s="246">
        <v>0</v>
      </c>
      <c r="M37" s="246">
        <f t="shared" si="2"/>
        <v>0</v>
      </c>
      <c r="N37" s="35"/>
      <c r="P37" s="37"/>
      <c r="V37" s="45"/>
      <c r="W37" s="46"/>
      <c r="X37" s="45"/>
    </row>
    <row r="38" spans="1:24" s="60" customFormat="1" ht="15" customHeight="1" x14ac:dyDescent="0.25">
      <c r="A38" s="47"/>
      <c r="B38" s="54"/>
      <c r="C38" s="55"/>
      <c r="D38" s="56" t="s">
        <v>70</v>
      </c>
      <c r="E38" s="57" t="s">
        <v>71</v>
      </c>
      <c r="F38" s="181"/>
      <c r="G38" s="239">
        <v>0</v>
      </c>
      <c r="H38" s="228"/>
      <c r="I38" s="242"/>
      <c r="J38" s="220"/>
      <c r="K38" s="240">
        <f t="shared" si="1"/>
        <v>0</v>
      </c>
      <c r="L38" s="246">
        <v>0</v>
      </c>
      <c r="M38" s="246">
        <f t="shared" si="2"/>
        <v>0</v>
      </c>
      <c r="N38" s="35"/>
      <c r="P38" s="37"/>
      <c r="V38" s="45"/>
      <c r="W38" s="46"/>
      <c r="X38" s="45"/>
    </row>
    <row r="39" spans="1:24" s="60" customFormat="1" ht="15" customHeight="1" x14ac:dyDescent="0.25">
      <c r="A39" s="47"/>
      <c r="B39" s="54"/>
      <c r="C39" s="55"/>
      <c r="D39" s="50" t="s">
        <v>72</v>
      </c>
      <c r="E39" s="51" t="s">
        <v>73</v>
      </c>
      <c r="F39" s="182"/>
      <c r="G39" s="247">
        <v>175118.79</v>
      </c>
      <c r="H39" s="228"/>
      <c r="I39" s="242"/>
      <c r="J39" s="220"/>
      <c r="K39" s="248">
        <f t="shared" si="1"/>
        <v>175118.79</v>
      </c>
      <c r="L39" s="249">
        <v>175118.78750000001</v>
      </c>
      <c r="M39" s="249">
        <f t="shared" si="2"/>
        <v>2.5000000023283064E-3</v>
      </c>
      <c r="N39" s="35"/>
      <c r="P39" s="37"/>
      <c r="V39" s="45"/>
      <c r="W39" s="46"/>
      <c r="X39" s="45"/>
    </row>
    <row r="40" spans="1:24" s="60" customFormat="1" ht="15" customHeight="1" x14ac:dyDescent="0.25">
      <c r="A40" s="47" t="s">
        <v>6</v>
      </c>
      <c r="B40" s="54"/>
      <c r="C40" s="55"/>
      <c r="D40" s="73" t="s">
        <v>74</v>
      </c>
      <c r="E40" s="74" t="s">
        <v>75</v>
      </c>
      <c r="F40" s="75">
        <f>+F41+F42</f>
        <v>0</v>
      </c>
      <c r="G40" s="250">
        <v>-4215374.0599999996</v>
      </c>
      <c r="H40" s="228"/>
      <c r="I40" s="251">
        <v>0</v>
      </c>
      <c r="J40" s="220"/>
      <c r="K40" s="221">
        <f t="shared" si="1"/>
        <v>-4215374.0599999996</v>
      </c>
      <c r="L40" s="252">
        <v>-2298944.8657124997</v>
      </c>
      <c r="M40" s="252">
        <f t="shared" si="2"/>
        <v>-1916429.1942874999</v>
      </c>
      <c r="N40" s="35"/>
      <c r="P40" s="37"/>
      <c r="V40" s="45"/>
      <c r="W40" s="46"/>
      <c r="X40" s="45"/>
    </row>
    <row r="41" spans="1:24" s="60" customFormat="1" ht="15" customHeight="1" x14ac:dyDescent="0.25">
      <c r="A41" s="47"/>
      <c r="B41" s="54"/>
      <c r="C41" s="55"/>
      <c r="D41" s="50" t="s">
        <v>76</v>
      </c>
      <c r="E41" s="51" t="s">
        <v>77</v>
      </c>
      <c r="F41" s="182"/>
      <c r="G41" s="253">
        <v>-4215374.0599999996</v>
      </c>
      <c r="H41" s="228"/>
      <c r="I41" s="242"/>
      <c r="J41" s="220"/>
      <c r="K41" s="254">
        <f t="shared" si="1"/>
        <v>-4215374.0599999996</v>
      </c>
      <c r="L41" s="249">
        <v>-2298944.8657124997</v>
      </c>
      <c r="M41" s="249">
        <f t="shared" si="2"/>
        <v>-1916429.1942874999</v>
      </c>
      <c r="N41" s="35"/>
      <c r="P41" s="37"/>
      <c r="V41" s="45"/>
      <c r="W41" s="46"/>
      <c r="X41" s="45"/>
    </row>
    <row r="42" spans="1:24" s="60" customFormat="1" ht="15" customHeight="1" x14ac:dyDescent="0.25">
      <c r="A42" s="47"/>
      <c r="B42" s="54"/>
      <c r="C42" s="55"/>
      <c r="D42" s="50" t="s">
        <v>78</v>
      </c>
      <c r="E42" s="51" t="s">
        <v>79</v>
      </c>
      <c r="F42" s="182"/>
      <c r="G42" s="253">
        <v>0</v>
      </c>
      <c r="H42" s="228"/>
      <c r="I42" s="242"/>
      <c r="J42" s="220"/>
      <c r="K42" s="254">
        <f t="shared" si="1"/>
        <v>0</v>
      </c>
      <c r="L42" s="249">
        <v>0</v>
      </c>
      <c r="M42" s="249">
        <f t="shared" si="2"/>
        <v>0</v>
      </c>
      <c r="N42" s="35"/>
      <c r="P42" s="37"/>
      <c r="V42" s="45"/>
      <c r="W42" s="46"/>
      <c r="X42" s="45"/>
    </row>
    <row r="43" spans="1:24" s="18" customFormat="1" ht="15" customHeight="1" x14ac:dyDescent="0.25">
      <c r="A43" s="69" t="s">
        <v>6</v>
      </c>
      <c r="B43" s="70"/>
      <c r="C43" s="71"/>
      <c r="D43" s="73" t="s">
        <v>80</v>
      </c>
      <c r="E43" s="74" t="s">
        <v>81</v>
      </c>
      <c r="F43" s="77">
        <f>SUM(F44:F48)</f>
        <v>0</v>
      </c>
      <c r="G43" s="255">
        <v>0</v>
      </c>
      <c r="H43" s="228"/>
      <c r="I43" s="251">
        <v>0</v>
      </c>
      <c r="J43" s="220"/>
      <c r="K43" s="256">
        <f t="shared" si="1"/>
        <v>0</v>
      </c>
      <c r="L43" s="252">
        <v>0</v>
      </c>
      <c r="M43" s="252">
        <f t="shared" si="2"/>
        <v>0</v>
      </c>
      <c r="N43" s="35"/>
      <c r="P43" s="37"/>
      <c r="V43" s="45"/>
      <c r="W43" s="46"/>
      <c r="X43" s="45"/>
    </row>
    <row r="44" spans="1:24" s="17" customFormat="1" ht="15" customHeight="1" x14ac:dyDescent="0.25">
      <c r="A44" s="69"/>
      <c r="B44" s="70"/>
      <c r="C44" s="71"/>
      <c r="D44" s="50" t="s">
        <v>82</v>
      </c>
      <c r="E44" s="51" t="s">
        <v>83</v>
      </c>
      <c r="F44" s="182"/>
      <c r="G44" s="253">
        <v>0</v>
      </c>
      <c r="H44" s="228"/>
      <c r="I44" s="257"/>
      <c r="J44" s="220"/>
      <c r="K44" s="254">
        <f t="shared" si="1"/>
        <v>0</v>
      </c>
      <c r="L44" s="249">
        <v>0</v>
      </c>
      <c r="M44" s="249">
        <f t="shared" si="2"/>
        <v>0</v>
      </c>
      <c r="N44" s="35"/>
      <c r="P44" s="37"/>
      <c r="V44" s="45"/>
      <c r="W44" s="46"/>
      <c r="X44" s="45"/>
    </row>
    <row r="45" spans="1:24" s="18" customFormat="1" ht="15" customHeight="1" x14ac:dyDescent="0.25">
      <c r="A45" s="69"/>
      <c r="B45" s="70"/>
      <c r="C45" s="71"/>
      <c r="D45" s="50" t="s">
        <v>84</v>
      </c>
      <c r="E45" s="51" t="s">
        <v>85</v>
      </c>
      <c r="F45" s="182"/>
      <c r="G45" s="253">
        <v>0</v>
      </c>
      <c r="H45" s="228"/>
      <c r="I45" s="242"/>
      <c r="J45" s="220"/>
      <c r="K45" s="254">
        <f t="shared" si="1"/>
        <v>0</v>
      </c>
      <c r="L45" s="249">
        <v>0</v>
      </c>
      <c r="M45" s="249">
        <f t="shared" si="2"/>
        <v>0</v>
      </c>
      <c r="N45" s="35"/>
      <c r="P45" s="37"/>
      <c r="V45" s="45"/>
      <c r="W45" s="46"/>
      <c r="X45" s="45"/>
    </row>
    <row r="46" spans="1:24" s="18" customFormat="1" ht="15" customHeight="1" x14ac:dyDescent="0.25">
      <c r="A46" s="69"/>
      <c r="B46" s="70"/>
      <c r="C46" s="71"/>
      <c r="D46" s="50" t="s">
        <v>86</v>
      </c>
      <c r="E46" s="51" t="s">
        <v>87</v>
      </c>
      <c r="F46" s="182"/>
      <c r="G46" s="253">
        <v>0</v>
      </c>
      <c r="H46" s="228"/>
      <c r="I46" s="242"/>
      <c r="J46" s="220"/>
      <c r="K46" s="254">
        <f t="shared" si="1"/>
        <v>0</v>
      </c>
      <c r="L46" s="249">
        <v>0</v>
      </c>
      <c r="M46" s="249">
        <f t="shared" si="2"/>
        <v>0</v>
      </c>
      <c r="N46" s="35"/>
      <c r="P46" s="37"/>
      <c r="V46" s="45"/>
      <c r="W46" s="46"/>
      <c r="X46" s="45"/>
    </row>
    <row r="47" spans="1:24" s="18" customFormat="1" ht="15" customHeight="1" x14ac:dyDescent="0.25">
      <c r="A47" s="69"/>
      <c r="B47" s="70"/>
      <c r="C47" s="71"/>
      <c r="D47" s="50" t="s">
        <v>88</v>
      </c>
      <c r="E47" s="51" t="s">
        <v>89</v>
      </c>
      <c r="F47" s="182"/>
      <c r="G47" s="253">
        <v>0</v>
      </c>
      <c r="H47" s="228"/>
      <c r="I47" s="242"/>
      <c r="J47" s="220"/>
      <c r="K47" s="254">
        <f t="shared" si="1"/>
        <v>0</v>
      </c>
      <c r="L47" s="249">
        <v>0</v>
      </c>
      <c r="M47" s="249">
        <f t="shared" si="2"/>
        <v>0</v>
      </c>
      <c r="N47" s="35"/>
      <c r="P47" s="37"/>
      <c r="V47" s="45"/>
      <c r="W47" s="46"/>
      <c r="X47" s="45"/>
    </row>
    <row r="48" spans="1:24" s="18" customFormat="1" ht="15" customHeight="1" x14ac:dyDescent="0.25">
      <c r="A48" s="69"/>
      <c r="B48" s="70"/>
      <c r="C48" s="71"/>
      <c r="D48" s="50" t="s">
        <v>90</v>
      </c>
      <c r="E48" s="51" t="s">
        <v>91</v>
      </c>
      <c r="F48" s="182"/>
      <c r="G48" s="253">
        <v>0</v>
      </c>
      <c r="H48" s="228"/>
      <c r="I48" s="242"/>
      <c r="J48" s="220"/>
      <c r="K48" s="254">
        <f t="shared" si="1"/>
        <v>0</v>
      </c>
      <c r="L48" s="249">
        <v>0</v>
      </c>
      <c r="M48" s="249">
        <f t="shared" si="2"/>
        <v>0</v>
      </c>
      <c r="N48" s="35"/>
      <c r="P48" s="37"/>
      <c r="V48" s="45"/>
      <c r="W48" s="46"/>
      <c r="X48" s="45"/>
    </row>
    <row r="49" spans="1:24" s="60" customFormat="1" ht="15" customHeight="1" x14ac:dyDescent="0.25">
      <c r="A49" s="47" t="s">
        <v>6</v>
      </c>
      <c r="B49" s="54"/>
      <c r="C49" s="55"/>
      <c r="D49" s="73" t="s">
        <v>92</v>
      </c>
      <c r="E49" s="74" t="s">
        <v>93</v>
      </c>
      <c r="F49" s="75">
        <f>+F50+F89+F95+F96</f>
        <v>0</v>
      </c>
      <c r="G49" s="250">
        <v>39404432.280000001</v>
      </c>
      <c r="H49" s="228"/>
      <c r="I49" s="251">
        <v>0</v>
      </c>
      <c r="J49" s="220"/>
      <c r="K49" s="221">
        <f t="shared" si="1"/>
        <v>39404432.280000001</v>
      </c>
      <c r="L49" s="252">
        <v>0</v>
      </c>
      <c r="M49" s="252">
        <f t="shared" si="2"/>
        <v>39404432.280000001</v>
      </c>
      <c r="N49" s="35"/>
      <c r="P49" s="37"/>
      <c r="V49" s="45"/>
      <c r="W49" s="46"/>
      <c r="X49" s="45"/>
    </row>
    <row r="50" spans="1:24" s="60" customFormat="1" ht="15" customHeight="1" x14ac:dyDescent="0.25">
      <c r="A50" s="47" t="s">
        <v>6</v>
      </c>
      <c r="B50" s="54"/>
      <c r="C50" s="55"/>
      <c r="D50" s="50" t="s">
        <v>94</v>
      </c>
      <c r="E50" s="51" t="s">
        <v>95</v>
      </c>
      <c r="F50" s="78">
        <f>F51+F67+F68</f>
        <v>0</v>
      </c>
      <c r="G50" s="253">
        <v>35570921.420000002</v>
      </c>
      <c r="H50" s="228"/>
      <c r="I50" s="243">
        <v>0</v>
      </c>
      <c r="J50" s="220"/>
      <c r="K50" s="254">
        <f t="shared" si="1"/>
        <v>35570921.420000002</v>
      </c>
      <c r="L50" s="226">
        <v>0</v>
      </c>
      <c r="M50" s="226">
        <f t="shared" si="2"/>
        <v>35570921.420000002</v>
      </c>
      <c r="N50" s="35"/>
      <c r="P50" s="37"/>
      <c r="V50" s="45"/>
      <c r="W50" s="46"/>
      <c r="X50" s="45"/>
    </row>
    <row r="51" spans="1:24" s="60" customFormat="1" ht="15" customHeight="1" x14ac:dyDescent="0.25">
      <c r="A51" s="47" t="s">
        <v>6</v>
      </c>
      <c r="B51" s="54" t="s">
        <v>45</v>
      </c>
      <c r="C51" s="55"/>
      <c r="D51" s="56" t="s">
        <v>96</v>
      </c>
      <c r="E51" s="57" t="s">
        <v>97</v>
      </c>
      <c r="F51" s="68">
        <f>SUM(F52:F66)</f>
        <v>0</v>
      </c>
      <c r="G51" s="239">
        <v>33057116.41</v>
      </c>
      <c r="H51" s="228"/>
      <c r="I51" s="243">
        <v>0</v>
      </c>
      <c r="J51" s="220"/>
      <c r="K51" s="240">
        <f t="shared" si="1"/>
        <v>33057116.41</v>
      </c>
      <c r="L51" s="230">
        <v>0</v>
      </c>
      <c r="M51" s="230">
        <f t="shared" si="2"/>
        <v>33057116.41</v>
      </c>
      <c r="N51" s="35"/>
      <c r="P51" s="37"/>
      <c r="V51" s="45"/>
      <c r="W51" s="46"/>
      <c r="X51" s="45"/>
    </row>
    <row r="52" spans="1:24" s="60" customFormat="1" ht="15" customHeight="1" x14ac:dyDescent="0.25">
      <c r="A52" s="47"/>
      <c r="B52" s="54" t="s">
        <v>45</v>
      </c>
      <c r="C52" s="55"/>
      <c r="D52" s="61" t="s">
        <v>98</v>
      </c>
      <c r="E52" s="62" t="s">
        <v>99</v>
      </c>
      <c r="F52" s="178"/>
      <c r="G52" s="231">
        <v>14082867</v>
      </c>
      <c r="H52" s="228"/>
      <c r="I52" s="242"/>
      <c r="J52" s="220"/>
      <c r="K52" s="233">
        <f t="shared" si="1"/>
        <v>14082867</v>
      </c>
      <c r="L52" s="234">
        <v>0</v>
      </c>
      <c r="M52" s="234">
        <f t="shared" si="2"/>
        <v>14082867</v>
      </c>
      <c r="N52" s="35"/>
      <c r="P52" s="37"/>
      <c r="V52" s="45"/>
      <c r="W52" s="46"/>
      <c r="X52" s="45"/>
    </row>
    <row r="53" spans="1:24" s="18" customFormat="1" ht="15" customHeight="1" x14ac:dyDescent="0.25">
      <c r="A53" s="69"/>
      <c r="B53" s="70" t="s">
        <v>45</v>
      </c>
      <c r="C53" s="71"/>
      <c r="D53" s="61" t="s">
        <v>100</v>
      </c>
      <c r="E53" s="62" t="s">
        <v>101</v>
      </c>
      <c r="F53" s="178"/>
      <c r="G53" s="231">
        <v>5657170</v>
      </c>
      <c r="H53" s="228"/>
      <c r="I53" s="242"/>
      <c r="J53" s="220"/>
      <c r="K53" s="233">
        <f t="shared" si="1"/>
        <v>5657170</v>
      </c>
      <c r="L53" s="234">
        <v>0</v>
      </c>
      <c r="M53" s="234">
        <f t="shared" si="2"/>
        <v>5657170</v>
      </c>
      <c r="N53" s="35"/>
      <c r="P53" s="37"/>
      <c r="V53" s="45"/>
      <c r="W53" s="46"/>
      <c r="X53" s="45"/>
    </row>
    <row r="54" spans="1:24" s="18" customFormat="1" ht="15" customHeight="1" x14ac:dyDescent="0.25">
      <c r="A54" s="69"/>
      <c r="B54" s="70" t="s">
        <v>45</v>
      </c>
      <c r="C54" s="71"/>
      <c r="D54" s="61" t="s">
        <v>102</v>
      </c>
      <c r="E54" s="62" t="s">
        <v>103</v>
      </c>
      <c r="F54" s="178"/>
      <c r="G54" s="231">
        <v>0</v>
      </c>
      <c r="H54" s="228"/>
      <c r="I54" s="242"/>
      <c r="J54" s="220"/>
      <c r="K54" s="233">
        <f t="shared" si="1"/>
        <v>0</v>
      </c>
      <c r="L54" s="234">
        <v>0</v>
      </c>
      <c r="M54" s="234">
        <f t="shared" si="2"/>
        <v>0</v>
      </c>
      <c r="N54" s="35"/>
      <c r="P54" s="37"/>
      <c r="V54" s="45"/>
      <c r="W54" s="46"/>
      <c r="X54" s="45"/>
    </row>
    <row r="55" spans="1:24" s="18" customFormat="1" ht="15" customHeight="1" x14ac:dyDescent="0.25">
      <c r="A55" s="69"/>
      <c r="B55" s="69" t="s">
        <v>45</v>
      </c>
      <c r="C55" s="79"/>
      <c r="D55" s="61" t="s">
        <v>104</v>
      </c>
      <c r="E55" s="62" t="s">
        <v>105</v>
      </c>
      <c r="F55" s="178"/>
      <c r="G55" s="231">
        <v>4196117</v>
      </c>
      <c r="H55" s="228"/>
      <c r="I55" s="242"/>
      <c r="J55" s="220"/>
      <c r="K55" s="233">
        <f t="shared" si="1"/>
        <v>4196117</v>
      </c>
      <c r="L55" s="234">
        <v>0</v>
      </c>
      <c r="M55" s="234">
        <f t="shared" si="2"/>
        <v>4196117</v>
      </c>
      <c r="N55" s="35"/>
      <c r="P55" s="37"/>
      <c r="V55" s="45"/>
      <c r="W55" s="46"/>
      <c r="X55" s="45"/>
    </row>
    <row r="56" spans="1:24" s="18" customFormat="1" ht="15" customHeight="1" x14ac:dyDescent="0.25">
      <c r="A56" s="69"/>
      <c r="B56" s="69" t="s">
        <v>45</v>
      </c>
      <c r="C56" s="79"/>
      <c r="D56" s="61" t="s">
        <v>106</v>
      </c>
      <c r="E56" s="62" t="s">
        <v>107</v>
      </c>
      <c r="F56" s="178"/>
      <c r="G56" s="231">
        <v>6543387</v>
      </c>
      <c r="H56" s="228"/>
      <c r="I56" s="242"/>
      <c r="J56" s="220"/>
      <c r="K56" s="233">
        <f t="shared" si="1"/>
        <v>6543387</v>
      </c>
      <c r="L56" s="234">
        <v>0</v>
      </c>
      <c r="M56" s="234">
        <f t="shared" si="2"/>
        <v>6543387</v>
      </c>
      <c r="N56" s="35"/>
      <c r="P56" s="37"/>
      <c r="V56" s="45"/>
      <c r="W56" s="46"/>
      <c r="X56" s="45"/>
    </row>
    <row r="57" spans="1:24" s="18" customFormat="1" ht="15" customHeight="1" x14ac:dyDescent="0.25">
      <c r="A57" s="69"/>
      <c r="B57" s="69" t="s">
        <v>45</v>
      </c>
      <c r="C57" s="79"/>
      <c r="D57" s="61" t="s">
        <v>108</v>
      </c>
      <c r="E57" s="62" t="s">
        <v>109</v>
      </c>
      <c r="F57" s="178"/>
      <c r="G57" s="231">
        <v>69300</v>
      </c>
      <c r="H57" s="228"/>
      <c r="I57" s="242"/>
      <c r="J57" s="220"/>
      <c r="K57" s="233">
        <f t="shared" si="1"/>
        <v>69300</v>
      </c>
      <c r="L57" s="234">
        <v>0</v>
      </c>
      <c r="M57" s="234">
        <f t="shared" si="2"/>
        <v>69300</v>
      </c>
      <c r="N57" s="35"/>
      <c r="P57" s="37"/>
      <c r="V57" s="45"/>
      <c r="W57" s="46"/>
      <c r="X57" s="45"/>
    </row>
    <row r="58" spans="1:24" s="18" customFormat="1" ht="15" customHeight="1" x14ac:dyDescent="0.25">
      <c r="A58" s="69"/>
      <c r="B58" s="69" t="s">
        <v>45</v>
      </c>
      <c r="C58" s="79"/>
      <c r="D58" s="61" t="s">
        <v>110</v>
      </c>
      <c r="E58" s="62" t="s">
        <v>111</v>
      </c>
      <c r="F58" s="178"/>
      <c r="G58" s="231">
        <v>475139</v>
      </c>
      <c r="H58" s="228"/>
      <c r="I58" s="242"/>
      <c r="J58" s="220"/>
      <c r="K58" s="233">
        <f t="shared" si="1"/>
        <v>475139</v>
      </c>
      <c r="L58" s="234">
        <v>0</v>
      </c>
      <c r="M58" s="234">
        <f t="shared" si="2"/>
        <v>475139</v>
      </c>
      <c r="N58" s="35"/>
      <c r="P58" s="37"/>
      <c r="V58" s="45"/>
      <c r="W58" s="46"/>
      <c r="X58" s="45"/>
    </row>
    <row r="59" spans="1:24" s="18" customFormat="1" ht="15" customHeight="1" x14ac:dyDescent="0.25">
      <c r="A59" s="69"/>
      <c r="B59" s="69" t="s">
        <v>45</v>
      </c>
      <c r="C59" s="79"/>
      <c r="D59" s="61" t="s">
        <v>112</v>
      </c>
      <c r="E59" s="62" t="s">
        <v>113</v>
      </c>
      <c r="F59" s="178"/>
      <c r="G59" s="231">
        <v>928951</v>
      </c>
      <c r="H59" s="228"/>
      <c r="I59" s="242"/>
      <c r="J59" s="220"/>
      <c r="K59" s="233">
        <f t="shared" si="1"/>
        <v>928951</v>
      </c>
      <c r="L59" s="234">
        <v>0</v>
      </c>
      <c r="M59" s="234">
        <f t="shared" si="2"/>
        <v>928951</v>
      </c>
      <c r="N59" s="35"/>
      <c r="P59" s="37"/>
      <c r="V59" s="45"/>
      <c r="W59" s="46"/>
      <c r="X59" s="45"/>
    </row>
    <row r="60" spans="1:24" s="18" customFormat="1" ht="15" customHeight="1" x14ac:dyDescent="0.25">
      <c r="A60" s="69"/>
      <c r="B60" s="69" t="s">
        <v>45</v>
      </c>
      <c r="C60" s="79"/>
      <c r="D60" s="61" t="s">
        <v>114</v>
      </c>
      <c r="E60" s="62" t="s">
        <v>115</v>
      </c>
      <c r="F60" s="178"/>
      <c r="G60" s="231">
        <v>0</v>
      </c>
      <c r="H60" s="228"/>
      <c r="I60" s="242"/>
      <c r="J60" s="220"/>
      <c r="K60" s="233">
        <f t="shared" si="1"/>
        <v>0</v>
      </c>
      <c r="L60" s="234">
        <v>0</v>
      </c>
      <c r="M60" s="234">
        <f t="shared" si="2"/>
        <v>0</v>
      </c>
      <c r="N60" s="35"/>
      <c r="P60" s="37"/>
      <c r="V60" s="45"/>
      <c r="W60" s="46"/>
      <c r="X60" s="45"/>
    </row>
    <row r="61" spans="1:24" s="18" customFormat="1" ht="15" customHeight="1" x14ac:dyDescent="0.25">
      <c r="A61" s="69"/>
      <c r="B61" s="70" t="s">
        <v>45</v>
      </c>
      <c r="C61" s="71"/>
      <c r="D61" s="61" t="s">
        <v>116</v>
      </c>
      <c r="E61" s="62" t="s">
        <v>117</v>
      </c>
      <c r="F61" s="178"/>
      <c r="G61" s="231">
        <v>0</v>
      </c>
      <c r="H61" s="228"/>
      <c r="I61" s="242"/>
      <c r="J61" s="220"/>
      <c r="K61" s="233">
        <f t="shared" si="1"/>
        <v>0</v>
      </c>
      <c r="L61" s="234">
        <v>0</v>
      </c>
      <c r="M61" s="234">
        <f t="shared" si="2"/>
        <v>0</v>
      </c>
      <c r="N61" s="35"/>
      <c r="P61" s="37"/>
      <c r="V61" s="45"/>
      <c r="W61" s="46"/>
      <c r="X61" s="45"/>
    </row>
    <row r="62" spans="1:24" s="18" customFormat="1" ht="15" customHeight="1" x14ac:dyDescent="0.25">
      <c r="A62" s="69"/>
      <c r="B62" s="70" t="s">
        <v>45</v>
      </c>
      <c r="C62" s="71"/>
      <c r="D62" s="61" t="s">
        <v>118</v>
      </c>
      <c r="E62" s="62" t="s">
        <v>119</v>
      </c>
      <c r="F62" s="178"/>
      <c r="G62" s="231">
        <v>0</v>
      </c>
      <c r="H62" s="228"/>
      <c r="I62" s="242"/>
      <c r="J62" s="220"/>
      <c r="K62" s="233">
        <f t="shared" si="1"/>
        <v>0</v>
      </c>
      <c r="L62" s="234">
        <v>0</v>
      </c>
      <c r="M62" s="234">
        <f t="shared" si="2"/>
        <v>0</v>
      </c>
      <c r="N62" s="35"/>
      <c r="P62" s="37"/>
      <c r="V62" s="45"/>
      <c r="W62" s="46"/>
      <c r="X62" s="45"/>
    </row>
    <row r="63" spans="1:24" s="18" customFormat="1" ht="15" customHeight="1" x14ac:dyDescent="0.25">
      <c r="A63" s="47"/>
      <c r="B63" s="54" t="s">
        <v>45</v>
      </c>
      <c r="C63" s="55"/>
      <c r="D63" s="61" t="s">
        <v>120</v>
      </c>
      <c r="E63" s="62" t="s">
        <v>121</v>
      </c>
      <c r="F63" s="178"/>
      <c r="G63" s="231">
        <v>0</v>
      </c>
      <c r="H63" s="228"/>
      <c r="I63" s="242"/>
      <c r="J63" s="220"/>
      <c r="K63" s="233">
        <f t="shared" si="1"/>
        <v>0</v>
      </c>
      <c r="L63" s="234">
        <v>0</v>
      </c>
      <c r="M63" s="234">
        <f t="shared" si="2"/>
        <v>0</v>
      </c>
      <c r="N63" s="35"/>
      <c r="P63" s="37"/>
      <c r="V63" s="45"/>
      <c r="W63" s="46"/>
      <c r="X63" s="45"/>
    </row>
    <row r="64" spans="1:24" s="60" customFormat="1" ht="15" customHeight="1" x14ac:dyDescent="0.25">
      <c r="A64" s="47"/>
      <c r="B64" s="54" t="s">
        <v>45</v>
      </c>
      <c r="C64" s="55"/>
      <c r="D64" s="61" t="s">
        <v>122</v>
      </c>
      <c r="E64" s="62" t="s">
        <v>123</v>
      </c>
      <c r="F64" s="178"/>
      <c r="G64" s="231">
        <v>1071242</v>
      </c>
      <c r="H64" s="228"/>
      <c r="I64" s="242"/>
      <c r="J64" s="220"/>
      <c r="K64" s="233">
        <f t="shared" si="1"/>
        <v>1071242</v>
      </c>
      <c r="L64" s="234">
        <v>0</v>
      </c>
      <c r="M64" s="234">
        <f t="shared" si="2"/>
        <v>1071242</v>
      </c>
      <c r="N64" s="35"/>
      <c r="P64" s="37"/>
      <c r="V64" s="45"/>
      <c r="W64" s="46"/>
      <c r="X64" s="45"/>
    </row>
    <row r="65" spans="1:24" s="18" customFormat="1" ht="15" customHeight="1" x14ac:dyDescent="0.25">
      <c r="A65" s="47"/>
      <c r="B65" s="54" t="s">
        <v>45</v>
      </c>
      <c r="C65" s="55"/>
      <c r="D65" s="61" t="s">
        <v>124</v>
      </c>
      <c r="E65" s="62" t="s">
        <v>125</v>
      </c>
      <c r="F65" s="178"/>
      <c r="G65" s="231">
        <v>0</v>
      </c>
      <c r="H65" s="228"/>
      <c r="I65" s="242"/>
      <c r="J65" s="220"/>
      <c r="K65" s="233">
        <f t="shared" si="1"/>
        <v>0</v>
      </c>
      <c r="L65" s="234">
        <v>0</v>
      </c>
      <c r="M65" s="234">
        <f t="shared" si="2"/>
        <v>0</v>
      </c>
      <c r="N65" s="35"/>
      <c r="P65" s="37"/>
      <c r="V65" s="45"/>
      <c r="W65" s="46"/>
      <c r="X65" s="45"/>
    </row>
    <row r="66" spans="1:24" s="18" customFormat="1" ht="15" customHeight="1" x14ac:dyDescent="0.25">
      <c r="A66" s="47"/>
      <c r="B66" s="54" t="s">
        <v>45</v>
      </c>
      <c r="C66" s="55"/>
      <c r="D66" s="61" t="s">
        <v>126</v>
      </c>
      <c r="E66" s="62" t="s">
        <v>127</v>
      </c>
      <c r="F66" s="178"/>
      <c r="G66" s="231">
        <v>32943.410000000003</v>
      </c>
      <c r="H66" s="228"/>
      <c r="I66" s="242"/>
      <c r="J66" s="220"/>
      <c r="K66" s="233">
        <f t="shared" si="1"/>
        <v>32943.410000000003</v>
      </c>
      <c r="L66" s="234">
        <v>0</v>
      </c>
      <c r="M66" s="234">
        <f t="shared" si="2"/>
        <v>32943.410000000003</v>
      </c>
      <c r="N66" s="35"/>
      <c r="P66" s="37"/>
      <c r="V66" s="45"/>
      <c r="W66" s="46"/>
      <c r="X66" s="45"/>
    </row>
    <row r="67" spans="1:24" s="60" customFormat="1" ht="15" customHeight="1" x14ac:dyDescent="0.25">
      <c r="A67" s="47"/>
      <c r="B67" s="54"/>
      <c r="C67" s="55"/>
      <c r="D67" s="56" t="s">
        <v>128</v>
      </c>
      <c r="E67" s="57" t="s">
        <v>129</v>
      </c>
      <c r="F67" s="181"/>
      <c r="G67" s="258"/>
      <c r="H67" s="228"/>
      <c r="I67" s="242"/>
      <c r="J67" s="220"/>
      <c r="K67" s="259">
        <f t="shared" si="1"/>
        <v>0</v>
      </c>
      <c r="L67" s="246">
        <v>0</v>
      </c>
      <c r="M67" s="246">
        <f t="shared" si="2"/>
        <v>0</v>
      </c>
      <c r="N67" s="35"/>
      <c r="P67" s="37"/>
      <c r="V67" s="45"/>
      <c r="W67" s="46"/>
      <c r="X67" s="45"/>
    </row>
    <row r="68" spans="1:24" s="60" customFormat="1" ht="15" customHeight="1" x14ac:dyDescent="0.25">
      <c r="A68" s="47" t="s">
        <v>6</v>
      </c>
      <c r="B68" s="54"/>
      <c r="C68" s="55"/>
      <c r="D68" s="56" t="s">
        <v>130</v>
      </c>
      <c r="E68" s="57" t="s">
        <v>131</v>
      </c>
      <c r="F68" s="183">
        <f>SUM(F69:F83)+F86+F87+F88</f>
        <v>0</v>
      </c>
      <c r="G68" s="260">
        <v>2513805.0099999998</v>
      </c>
      <c r="H68" s="228"/>
      <c r="I68" s="243">
        <v>0</v>
      </c>
      <c r="J68" s="220"/>
      <c r="K68" s="261">
        <f t="shared" si="1"/>
        <v>2513805.0099999998</v>
      </c>
      <c r="L68" s="230">
        <v>0</v>
      </c>
      <c r="M68" s="230">
        <f t="shared" si="2"/>
        <v>2513805.0099999998</v>
      </c>
      <c r="N68" s="35"/>
      <c r="P68" s="37"/>
      <c r="V68" s="45"/>
      <c r="W68" s="46"/>
      <c r="X68" s="45"/>
    </row>
    <row r="69" spans="1:24" s="60" customFormat="1" ht="15" customHeight="1" x14ac:dyDescent="0.25">
      <c r="A69" s="47"/>
      <c r="B69" s="54" t="s">
        <v>132</v>
      </c>
      <c r="C69" s="55"/>
      <c r="D69" s="61" t="s">
        <v>133</v>
      </c>
      <c r="E69" s="62" t="s">
        <v>134</v>
      </c>
      <c r="F69" s="178"/>
      <c r="G69" s="231">
        <v>1237024.5900000001</v>
      </c>
      <c r="H69" s="228"/>
      <c r="I69" s="242"/>
      <c r="J69" s="220"/>
      <c r="K69" s="233">
        <f t="shared" si="1"/>
        <v>1237024.5900000001</v>
      </c>
      <c r="L69" s="234">
        <v>0</v>
      </c>
      <c r="M69" s="234">
        <f t="shared" si="2"/>
        <v>1237024.5900000001</v>
      </c>
      <c r="N69" s="35"/>
      <c r="P69" s="37"/>
      <c r="V69" s="45"/>
      <c r="W69" s="46"/>
      <c r="X69" s="45"/>
    </row>
    <row r="70" spans="1:24" s="60" customFormat="1" ht="15" customHeight="1" x14ac:dyDescent="0.25">
      <c r="A70" s="47"/>
      <c r="B70" s="54" t="s">
        <v>132</v>
      </c>
      <c r="C70" s="55"/>
      <c r="D70" s="61" t="s">
        <v>135</v>
      </c>
      <c r="E70" s="62" t="s">
        <v>136</v>
      </c>
      <c r="F70" s="178"/>
      <c r="G70" s="231">
        <v>349263.72</v>
      </c>
      <c r="H70" s="228"/>
      <c r="I70" s="242"/>
      <c r="J70" s="220"/>
      <c r="K70" s="233">
        <f t="shared" si="1"/>
        <v>349263.72</v>
      </c>
      <c r="L70" s="234">
        <v>0</v>
      </c>
      <c r="M70" s="234">
        <f t="shared" si="2"/>
        <v>349263.72</v>
      </c>
      <c r="N70" s="35"/>
      <c r="P70" s="37"/>
      <c r="V70" s="45"/>
      <c r="W70" s="46"/>
      <c r="X70" s="45"/>
    </row>
    <row r="71" spans="1:24" s="18" customFormat="1" ht="15" customHeight="1" x14ac:dyDescent="0.25">
      <c r="A71" s="47"/>
      <c r="B71" s="54" t="s">
        <v>132</v>
      </c>
      <c r="C71" s="55"/>
      <c r="D71" s="61" t="s">
        <v>137</v>
      </c>
      <c r="E71" s="62" t="s">
        <v>138</v>
      </c>
      <c r="F71" s="178"/>
      <c r="G71" s="231">
        <v>0</v>
      </c>
      <c r="H71" s="228"/>
      <c r="I71" s="242"/>
      <c r="J71" s="220"/>
      <c r="K71" s="233">
        <f t="shared" si="1"/>
        <v>0</v>
      </c>
      <c r="L71" s="234">
        <v>0</v>
      </c>
      <c r="M71" s="234">
        <f t="shared" si="2"/>
        <v>0</v>
      </c>
      <c r="N71" s="35"/>
      <c r="P71" s="37"/>
      <c r="V71" s="45"/>
      <c r="W71" s="46"/>
      <c r="X71" s="45"/>
    </row>
    <row r="72" spans="1:24" s="18" customFormat="1" ht="15" customHeight="1" x14ac:dyDescent="0.25">
      <c r="A72" s="69"/>
      <c r="B72" s="69" t="s">
        <v>139</v>
      </c>
      <c r="C72" s="79"/>
      <c r="D72" s="61" t="s">
        <v>140</v>
      </c>
      <c r="E72" s="62" t="s">
        <v>141</v>
      </c>
      <c r="F72" s="178"/>
      <c r="G72" s="231">
        <v>0</v>
      </c>
      <c r="H72" s="228"/>
      <c r="I72" s="242"/>
      <c r="J72" s="220"/>
      <c r="K72" s="233">
        <f t="shared" si="1"/>
        <v>0</v>
      </c>
      <c r="L72" s="234">
        <v>0</v>
      </c>
      <c r="M72" s="234">
        <f t="shared" si="2"/>
        <v>0</v>
      </c>
      <c r="N72" s="35"/>
      <c r="P72" s="37"/>
      <c r="V72" s="45"/>
      <c r="W72" s="46"/>
      <c r="X72" s="45"/>
    </row>
    <row r="73" spans="1:24" s="60" customFormat="1" ht="15" customHeight="1" x14ac:dyDescent="0.25">
      <c r="A73" s="69"/>
      <c r="B73" s="69" t="s">
        <v>132</v>
      </c>
      <c r="C73" s="79"/>
      <c r="D73" s="61" t="s">
        <v>142</v>
      </c>
      <c r="E73" s="62" t="s">
        <v>143</v>
      </c>
      <c r="F73" s="178"/>
      <c r="G73" s="231">
        <v>249497.45</v>
      </c>
      <c r="H73" s="228"/>
      <c r="I73" s="242"/>
      <c r="J73" s="220"/>
      <c r="K73" s="233">
        <f t="shared" si="1"/>
        <v>249497.45</v>
      </c>
      <c r="L73" s="234">
        <v>0</v>
      </c>
      <c r="M73" s="234">
        <f t="shared" si="2"/>
        <v>249497.45</v>
      </c>
      <c r="N73" s="35"/>
      <c r="P73" s="37"/>
      <c r="V73" s="45"/>
      <c r="W73" s="46"/>
      <c r="X73" s="45"/>
    </row>
    <row r="74" spans="1:24" s="18" customFormat="1" ht="15" customHeight="1" x14ac:dyDescent="0.25">
      <c r="A74" s="69"/>
      <c r="B74" s="69" t="s">
        <v>132</v>
      </c>
      <c r="C74" s="79"/>
      <c r="D74" s="61" t="s">
        <v>144</v>
      </c>
      <c r="E74" s="62" t="s">
        <v>145</v>
      </c>
      <c r="F74" s="178"/>
      <c r="G74" s="231">
        <v>99405</v>
      </c>
      <c r="H74" s="228"/>
      <c r="I74" s="242"/>
      <c r="J74" s="220"/>
      <c r="K74" s="233">
        <f t="shared" ref="K74:K137" si="3">G74-I74</f>
        <v>99405</v>
      </c>
      <c r="L74" s="234">
        <v>0</v>
      </c>
      <c r="M74" s="234">
        <f t="shared" ref="M74:M137" si="4">K74-L74</f>
        <v>99405</v>
      </c>
      <c r="N74" s="35"/>
      <c r="P74" s="37"/>
      <c r="V74" s="45"/>
      <c r="W74" s="46"/>
      <c r="X74" s="45"/>
    </row>
    <row r="75" spans="1:24" s="18" customFormat="1" ht="15" customHeight="1" x14ac:dyDescent="0.25">
      <c r="A75" s="69"/>
      <c r="B75" s="69" t="s">
        <v>132</v>
      </c>
      <c r="C75" s="79"/>
      <c r="D75" s="61" t="s">
        <v>146</v>
      </c>
      <c r="E75" s="62" t="s">
        <v>147</v>
      </c>
      <c r="F75" s="178"/>
      <c r="G75" s="231">
        <v>119683.49</v>
      </c>
      <c r="H75" s="228"/>
      <c r="I75" s="242"/>
      <c r="J75" s="220"/>
      <c r="K75" s="233">
        <f t="shared" si="3"/>
        <v>119683.49</v>
      </c>
      <c r="L75" s="234">
        <v>0</v>
      </c>
      <c r="M75" s="234">
        <f t="shared" si="4"/>
        <v>119683.49</v>
      </c>
      <c r="N75" s="35"/>
      <c r="P75" s="37"/>
      <c r="V75" s="45"/>
      <c r="W75" s="46"/>
      <c r="X75" s="45"/>
    </row>
    <row r="76" spans="1:24" s="18" customFormat="1" ht="15" customHeight="1" x14ac:dyDescent="0.25">
      <c r="A76" s="69"/>
      <c r="B76" s="69" t="s">
        <v>132</v>
      </c>
      <c r="C76" s="79"/>
      <c r="D76" s="61" t="s">
        <v>148</v>
      </c>
      <c r="E76" s="62" t="s">
        <v>149</v>
      </c>
      <c r="F76" s="178"/>
      <c r="G76" s="231">
        <v>400930.76</v>
      </c>
      <c r="H76" s="228"/>
      <c r="I76" s="242"/>
      <c r="J76" s="220"/>
      <c r="K76" s="233">
        <f t="shared" si="3"/>
        <v>400930.76</v>
      </c>
      <c r="L76" s="234">
        <v>0</v>
      </c>
      <c r="M76" s="234">
        <f t="shared" si="4"/>
        <v>400930.76</v>
      </c>
      <c r="N76" s="35"/>
      <c r="P76" s="37"/>
      <c r="V76" s="45"/>
      <c r="W76" s="46"/>
      <c r="X76" s="45"/>
    </row>
    <row r="77" spans="1:24" s="18" customFormat="1" ht="15" customHeight="1" x14ac:dyDescent="0.25">
      <c r="A77" s="69"/>
      <c r="B77" s="69" t="s">
        <v>132</v>
      </c>
      <c r="C77" s="79"/>
      <c r="D77" s="61" t="s">
        <v>150</v>
      </c>
      <c r="E77" s="62" t="s">
        <v>151</v>
      </c>
      <c r="F77" s="178"/>
      <c r="G77" s="231">
        <v>58000</v>
      </c>
      <c r="H77" s="228"/>
      <c r="I77" s="242"/>
      <c r="J77" s="220"/>
      <c r="K77" s="233">
        <f t="shared" si="3"/>
        <v>58000</v>
      </c>
      <c r="L77" s="234">
        <v>0</v>
      </c>
      <c r="M77" s="234">
        <f t="shared" si="4"/>
        <v>58000</v>
      </c>
      <c r="N77" s="35"/>
      <c r="P77" s="37"/>
      <c r="V77" s="45"/>
      <c r="W77" s="46"/>
      <c r="X77" s="45"/>
    </row>
    <row r="78" spans="1:24" s="18" customFormat="1" ht="15" customHeight="1" x14ac:dyDescent="0.25">
      <c r="A78" s="69"/>
      <c r="B78" s="70" t="s">
        <v>139</v>
      </c>
      <c r="C78" s="71"/>
      <c r="D78" s="61" t="s">
        <v>152</v>
      </c>
      <c r="E78" s="62" t="s">
        <v>153</v>
      </c>
      <c r="F78" s="178"/>
      <c r="G78" s="231">
        <v>0</v>
      </c>
      <c r="H78" s="228"/>
      <c r="I78" s="242"/>
      <c r="J78" s="220"/>
      <c r="K78" s="233">
        <f t="shared" si="3"/>
        <v>0</v>
      </c>
      <c r="L78" s="234">
        <v>0</v>
      </c>
      <c r="M78" s="234">
        <f t="shared" si="4"/>
        <v>0</v>
      </c>
      <c r="N78" s="35"/>
      <c r="P78" s="37"/>
      <c r="V78" s="45"/>
      <c r="W78" s="46"/>
      <c r="X78" s="45"/>
    </row>
    <row r="79" spans="1:24" s="18" customFormat="1" ht="15" customHeight="1" x14ac:dyDescent="0.25">
      <c r="A79" s="69"/>
      <c r="B79" s="70" t="s">
        <v>139</v>
      </c>
      <c r="C79" s="71"/>
      <c r="D79" s="61" t="s">
        <v>154</v>
      </c>
      <c r="E79" s="62" t="s">
        <v>155</v>
      </c>
      <c r="F79" s="178"/>
      <c r="G79" s="231">
        <v>0</v>
      </c>
      <c r="H79" s="228"/>
      <c r="I79" s="242"/>
      <c r="J79" s="220"/>
      <c r="K79" s="233">
        <f t="shared" si="3"/>
        <v>0</v>
      </c>
      <c r="L79" s="234">
        <v>0</v>
      </c>
      <c r="M79" s="234">
        <f t="shared" si="4"/>
        <v>0</v>
      </c>
      <c r="N79" s="35"/>
      <c r="P79" s="37"/>
      <c r="V79" s="45"/>
      <c r="W79" s="46"/>
      <c r="X79" s="45"/>
    </row>
    <row r="80" spans="1:24" s="18" customFormat="1" ht="15" customHeight="1" x14ac:dyDescent="0.25">
      <c r="A80" s="69"/>
      <c r="B80" s="69" t="s">
        <v>132</v>
      </c>
      <c r="C80" s="79"/>
      <c r="D80" s="61" t="s">
        <v>156</v>
      </c>
      <c r="E80" s="62" t="s">
        <v>157</v>
      </c>
      <c r="F80" s="178"/>
      <c r="G80" s="231">
        <v>0</v>
      </c>
      <c r="H80" s="228"/>
      <c r="I80" s="242"/>
      <c r="J80" s="220"/>
      <c r="K80" s="233">
        <f t="shared" si="3"/>
        <v>0</v>
      </c>
      <c r="L80" s="234">
        <v>0</v>
      </c>
      <c r="M80" s="234">
        <f t="shared" si="4"/>
        <v>0</v>
      </c>
      <c r="N80" s="35"/>
      <c r="P80" s="37"/>
      <c r="V80" s="45"/>
      <c r="W80" s="46"/>
      <c r="X80" s="45"/>
    </row>
    <row r="81" spans="1:24" s="18" customFormat="1" ht="15" customHeight="1" x14ac:dyDescent="0.25">
      <c r="A81" s="69"/>
      <c r="B81" s="70" t="s">
        <v>132</v>
      </c>
      <c r="C81" s="71"/>
      <c r="D81" s="61" t="s">
        <v>158</v>
      </c>
      <c r="E81" s="62" t="s">
        <v>159</v>
      </c>
      <c r="F81" s="178"/>
      <c r="G81" s="231">
        <v>0</v>
      </c>
      <c r="H81" s="228"/>
      <c r="I81" s="242"/>
      <c r="J81" s="220"/>
      <c r="K81" s="233">
        <f t="shared" si="3"/>
        <v>0</v>
      </c>
      <c r="L81" s="234">
        <v>0</v>
      </c>
      <c r="M81" s="234">
        <f t="shared" si="4"/>
        <v>0</v>
      </c>
      <c r="N81" s="35"/>
      <c r="P81" s="37"/>
      <c r="V81" s="45"/>
      <c r="W81" s="46"/>
      <c r="X81" s="45"/>
    </row>
    <row r="82" spans="1:24" s="18" customFormat="1" ht="15" customHeight="1" x14ac:dyDescent="0.25">
      <c r="A82" s="69"/>
      <c r="B82" s="70" t="s">
        <v>132</v>
      </c>
      <c r="C82" s="71"/>
      <c r="D82" s="61" t="s">
        <v>160</v>
      </c>
      <c r="E82" s="62" t="s">
        <v>161</v>
      </c>
      <c r="F82" s="178"/>
      <c r="G82" s="231">
        <v>0</v>
      </c>
      <c r="H82" s="228"/>
      <c r="I82" s="242"/>
      <c r="J82" s="220"/>
      <c r="K82" s="233">
        <f t="shared" si="3"/>
        <v>0</v>
      </c>
      <c r="L82" s="234">
        <v>0</v>
      </c>
      <c r="M82" s="234">
        <f t="shared" si="4"/>
        <v>0</v>
      </c>
      <c r="N82" s="35"/>
      <c r="P82" s="37"/>
      <c r="V82" s="45"/>
      <c r="W82" s="46"/>
      <c r="X82" s="45"/>
    </row>
    <row r="83" spans="1:24" s="81" customFormat="1" ht="15" customHeight="1" x14ac:dyDescent="0.25">
      <c r="A83" s="69" t="s">
        <v>6</v>
      </c>
      <c r="B83" s="69" t="s">
        <v>139</v>
      </c>
      <c r="C83" s="79"/>
      <c r="D83" s="61" t="s">
        <v>162</v>
      </c>
      <c r="E83" s="62" t="s">
        <v>163</v>
      </c>
      <c r="F83" s="80">
        <f>+F84+F85</f>
        <v>0</v>
      </c>
      <c r="G83" s="231">
        <v>0</v>
      </c>
      <c r="H83" s="262"/>
      <c r="I83" s="243">
        <v>0</v>
      </c>
      <c r="J83" s="220"/>
      <c r="K83" s="233">
        <f t="shared" si="3"/>
        <v>0</v>
      </c>
      <c r="L83" s="230">
        <v>0</v>
      </c>
      <c r="M83" s="230">
        <f t="shared" si="4"/>
        <v>0</v>
      </c>
      <c r="N83" s="35"/>
      <c r="P83" s="37"/>
      <c r="V83" s="45"/>
      <c r="W83" s="46"/>
      <c r="X83" s="45"/>
    </row>
    <row r="84" spans="1:24" s="81" customFormat="1" ht="15" customHeight="1" x14ac:dyDescent="0.25">
      <c r="A84" s="69"/>
      <c r="B84" s="69" t="s">
        <v>139</v>
      </c>
      <c r="C84" s="79"/>
      <c r="D84" s="56" t="s">
        <v>164</v>
      </c>
      <c r="E84" s="82" t="s">
        <v>165</v>
      </c>
      <c r="F84" s="184"/>
      <c r="G84" s="231">
        <v>0</v>
      </c>
      <c r="H84" s="262"/>
      <c r="I84" s="263"/>
      <c r="J84" s="220"/>
      <c r="K84" s="233">
        <f t="shared" si="3"/>
        <v>0</v>
      </c>
      <c r="L84" s="246">
        <v>0</v>
      </c>
      <c r="M84" s="246">
        <f t="shared" si="4"/>
        <v>0</v>
      </c>
      <c r="N84" s="35"/>
      <c r="P84" s="37"/>
      <c r="V84" s="45"/>
      <c r="W84" s="46"/>
      <c r="X84" s="45"/>
    </row>
    <row r="85" spans="1:24" s="18" customFormat="1" ht="15" customHeight="1" x14ac:dyDescent="0.25">
      <c r="A85" s="69"/>
      <c r="B85" s="69" t="s">
        <v>139</v>
      </c>
      <c r="C85" s="79"/>
      <c r="D85" s="56" t="s">
        <v>166</v>
      </c>
      <c r="E85" s="62" t="s">
        <v>167</v>
      </c>
      <c r="F85" s="178"/>
      <c r="G85" s="231">
        <v>0</v>
      </c>
      <c r="H85" s="228"/>
      <c r="I85" s="242"/>
      <c r="J85" s="220"/>
      <c r="K85" s="233">
        <f t="shared" si="3"/>
        <v>0</v>
      </c>
      <c r="L85" s="234">
        <v>0</v>
      </c>
      <c r="M85" s="234">
        <f t="shared" si="4"/>
        <v>0</v>
      </c>
      <c r="N85" s="35"/>
      <c r="P85" s="37"/>
      <c r="V85" s="45"/>
      <c r="W85" s="46"/>
      <c r="X85" s="45"/>
    </row>
    <row r="86" spans="1:24" s="17" customFormat="1" ht="15" customHeight="1" x14ac:dyDescent="0.25">
      <c r="A86" s="69"/>
      <c r="B86" s="69"/>
      <c r="C86" s="79"/>
      <c r="D86" s="61" t="s">
        <v>168</v>
      </c>
      <c r="E86" s="62" t="s">
        <v>169</v>
      </c>
      <c r="F86" s="178"/>
      <c r="G86" s="231">
        <v>0</v>
      </c>
      <c r="H86" s="228"/>
      <c r="I86" s="257"/>
      <c r="J86" s="220"/>
      <c r="K86" s="233">
        <f t="shared" si="3"/>
        <v>0</v>
      </c>
      <c r="L86" s="234">
        <v>0</v>
      </c>
      <c r="M86" s="234">
        <f t="shared" si="4"/>
        <v>0</v>
      </c>
      <c r="N86" s="35"/>
      <c r="P86" s="37"/>
      <c r="V86" s="45"/>
      <c r="W86" s="46"/>
      <c r="X86" s="45"/>
    </row>
    <row r="87" spans="1:24" s="17" customFormat="1" ht="15" customHeight="1" x14ac:dyDescent="0.25">
      <c r="A87" s="47"/>
      <c r="B87" s="54" t="s">
        <v>45</v>
      </c>
      <c r="C87" s="55"/>
      <c r="D87" s="61" t="s">
        <v>170</v>
      </c>
      <c r="E87" s="62" t="s">
        <v>171</v>
      </c>
      <c r="F87" s="178"/>
      <c r="G87" s="231">
        <v>0</v>
      </c>
      <c r="H87" s="228"/>
      <c r="I87" s="257"/>
      <c r="J87" s="220"/>
      <c r="K87" s="233">
        <f t="shared" si="3"/>
        <v>0</v>
      </c>
      <c r="L87" s="234">
        <v>0</v>
      </c>
      <c r="M87" s="234">
        <f t="shared" si="4"/>
        <v>0</v>
      </c>
      <c r="N87" s="35"/>
      <c r="P87" s="37"/>
      <c r="V87" s="45"/>
      <c r="W87" s="46"/>
      <c r="X87" s="45"/>
    </row>
    <row r="88" spans="1:24" s="17" customFormat="1" ht="15" customHeight="1" x14ac:dyDescent="0.25">
      <c r="A88" s="47"/>
      <c r="B88" s="54" t="s">
        <v>139</v>
      </c>
      <c r="C88" s="55"/>
      <c r="D88" s="61" t="s">
        <v>172</v>
      </c>
      <c r="E88" s="62" t="s">
        <v>173</v>
      </c>
      <c r="F88" s="178"/>
      <c r="G88" s="231">
        <v>0</v>
      </c>
      <c r="H88" s="228"/>
      <c r="I88" s="257"/>
      <c r="J88" s="220"/>
      <c r="K88" s="233">
        <f t="shared" si="3"/>
        <v>0</v>
      </c>
      <c r="L88" s="234">
        <v>0</v>
      </c>
      <c r="M88" s="234">
        <f t="shared" si="4"/>
        <v>0</v>
      </c>
      <c r="N88" s="35"/>
      <c r="P88" s="37"/>
      <c r="V88" s="45"/>
      <c r="W88" s="46"/>
      <c r="X88" s="45"/>
    </row>
    <row r="89" spans="1:24" s="60" customFormat="1" ht="15" customHeight="1" x14ac:dyDescent="0.25">
      <c r="A89" s="83" t="s">
        <v>6</v>
      </c>
      <c r="B89" s="84" t="s">
        <v>132</v>
      </c>
      <c r="C89" s="85"/>
      <c r="D89" s="50" t="s">
        <v>174</v>
      </c>
      <c r="E89" s="51" t="s">
        <v>175</v>
      </c>
      <c r="F89" s="78">
        <f>SUM(F90:F94)</f>
        <v>0</v>
      </c>
      <c r="G89" s="253">
        <v>0</v>
      </c>
      <c r="H89" s="228"/>
      <c r="I89" s="243">
        <v>0</v>
      </c>
      <c r="J89" s="220"/>
      <c r="K89" s="254">
        <f t="shared" si="3"/>
        <v>0</v>
      </c>
      <c r="L89" s="226">
        <v>0</v>
      </c>
      <c r="M89" s="226">
        <f t="shared" si="4"/>
        <v>0</v>
      </c>
      <c r="N89" s="35"/>
      <c r="P89" s="37"/>
      <c r="V89" s="45"/>
      <c r="W89" s="46"/>
      <c r="X89" s="45"/>
    </row>
    <row r="90" spans="1:24" s="18" customFormat="1" ht="15" customHeight="1" x14ac:dyDescent="0.25">
      <c r="A90" s="69"/>
      <c r="B90" s="70" t="s">
        <v>132</v>
      </c>
      <c r="C90" s="71"/>
      <c r="D90" s="61" t="s">
        <v>176</v>
      </c>
      <c r="E90" s="86" t="s">
        <v>177</v>
      </c>
      <c r="F90" s="185"/>
      <c r="G90" s="239">
        <v>0</v>
      </c>
      <c r="H90" s="228"/>
      <c r="I90" s="242"/>
      <c r="J90" s="220"/>
      <c r="K90" s="240">
        <f t="shared" si="3"/>
        <v>0</v>
      </c>
      <c r="L90" s="246">
        <v>0</v>
      </c>
      <c r="M90" s="246">
        <f t="shared" si="4"/>
        <v>0</v>
      </c>
      <c r="N90" s="35"/>
      <c r="P90" s="37"/>
      <c r="V90" s="45"/>
      <c r="W90" s="46"/>
      <c r="X90" s="45"/>
    </row>
    <row r="91" spans="1:24" s="18" customFormat="1" ht="15" customHeight="1" x14ac:dyDescent="0.25">
      <c r="A91" s="69"/>
      <c r="B91" s="70" t="s">
        <v>132</v>
      </c>
      <c r="C91" s="71"/>
      <c r="D91" s="56" t="s">
        <v>178</v>
      </c>
      <c r="E91" s="57" t="s">
        <v>179</v>
      </c>
      <c r="F91" s="181"/>
      <c r="G91" s="239">
        <v>0</v>
      </c>
      <c r="H91" s="228"/>
      <c r="I91" s="242"/>
      <c r="J91" s="220"/>
      <c r="K91" s="240">
        <f t="shared" si="3"/>
        <v>0</v>
      </c>
      <c r="L91" s="246">
        <v>0</v>
      </c>
      <c r="M91" s="246">
        <f t="shared" si="4"/>
        <v>0</v>
      </c>
      <c r="N91" s="35"/>
      <c r="P91" s="37"/>
      <c r="V91" s="45"/>
      <c r="W91" s="46"/>
      <c r="X91" s="45"/>
    </row>
    <row r="92" spans="1:24" s="18" customFormat="1" ht="15" customHeight="1" x14ac:dyDescent="0.25">
      <c r="A92" s="69"/>
      <c r="B92" s="70" t="s">
        <v>132</v>
      </c>
      <c r="C92" s="71"/>
      <c r="D92" s="56" t="s">
        <v>180</v>
      </c>
      <c r="E92" s="57" t="s">
        <v>181</v>
      </c>
      <c r="F92" s="181"/>
      <c r="G92" s="239">
        <v>0</v>
      </c>
      <c r="H92" s="228"/>
      <c r="I92" s="242"/>
      <c r="J92" s="220"/>
      <c r="K92" s="240">
        <f t="shared" si="3"/>
        <v>0</v>
      </c>
      <c r="L92" s="246">
        <v>0</v>
      </c>
      <c r="M92" s="246">
        <f t="shared" si="4"/>
        <v>0</v>
      </c>
      <c r="N92" s="35"/>
      <c r="P92" s="37"/>
      <c r="V92" s="45"/>
      <c r="W92" s="46"/>
      <c r="X92" s="45"/>
    </row>
    <row r="93" spans="1:24" s="18" customFormat="1" ht="15" customHeight="1" x14ac:dyDescent="0.25">
      <c r="A93" s="47"/>
      <c r="B93" s="47" t="s">
        <v>132</v>
      </c>
      <c r="C93" s="87"/>
      <c r="D93" s="56" t="s">
        <v>182</v>
      </c>
      <c r="E93" s="57" t="s">
        <v>183</v>
      </c>
      <c r="F93" s="181"/>
      <c r="G93" s="239">
        <v>0</v>
      </c>
      <c r="H93" s="228"/>
      <c r="I93" s="242"/>
      <c r="J93" s="220"/>
      <c r="K93" s="240">
        <f t="shared" si="3"/>
        <v>0</v>
      </c>
      <c r="L93" s="246">
        <v>0</v>
      </c>
      <c r="M93" s="246">
        <f t="shared" si="4"/>
        <v>0</v>
      </c>
      <c r="N93" s="35"/>
      <c r="P93" s="37"/>
      <c r="V93" s="45"/>
      <c r="W93" s="46"/>
      <c r="X93" s="45"/>
    </row>
    <row r="94" spans="1:24" s="18" customFormat="1" ht="15" customHeight="1" x14ac:dyDescent="0.25">
      <c r="A94" s="47"/>
      <c r="B94" s="47" t="s">
        <v>132</v>
      </c>
      <c r="C94" s="87"/>
      <c r="D94" s="56" t="s">
        <v>184</v>
      </c>
      <c r="E94" s="57" t="s">
        <v>185</v>
      </c>
      <c r="F94" s="181"/>
      <c r="G94" s="239">
        <v>0</v>
      </c>
      <c r="H94" s="228"/>
      <c r="I94" s="242"/>
      <c r="J94" s="220"/>
      <c r="K94" s="240">
        <f t="shared" si="3"/>
        <v>0</v>
      </c>
      <c r="L94" s="246">
        <v>0</v>
      </c>
      <c r="M94" s="246">
        <f t="shared" si="4"/>
        <v>0</v>
      </c>
      <c r="N94" s="35"/>
      <c r="P94" s="37"/>
      <c r="V94" s="45"/>
      <c r="W94" s="46"/>
      <c r="X94" s="45"/>
    </row>
    <row r="95" spans="1:24" s="60" customFormat="1" ht="15" customHeight="1" x14ac:dyDescent="0.25">
      <c r="A95" s="47"/>
      <c r="B95" s="54"/>
      <c r="C95" s="55"/>
      <c r="D95" s="50" t="s">
        <v>186</v>
      </c>
      <c r="E95" s="51" t="s">
        <v>187</v>
      </c>
      <c r="F95" s="182"/>
      <c r="G95" s="253">
        <v>918003.50999999989</v>
      </c>
      <c r="H95" s="228"/>
      <c r="I95" s="242"/>
      <c r="J95" s="220"/>
      <c r="K95" s="254">
        <f t="shared" si="3"/>
        <v>918003.50999999989</v>
      </c>
      <c r="L95" s="249">
        <v>0</v>
      </c>
      <c r="M95" s="249">
        <f t="shared" si="4"/>
        <v>918003.50999999989</v>
      </c>
      <c r="N95" s="35"/>
      <c r="P95" s="37"/>
      <c r="V95" s="45"/>
      <c r="W95" s="46"/>
      <c r="X95" s="45"/>
    </row>
    <row r="96" spans="1:24" s="60" customFormat="1" ht="15" customHeight="1" x14ac:dyDescent="0.25">
      <c r="A96" s="47" t="s">
        <v>6</v>
      </c>
      <c r="B96" s="54"/>
      <c r="C96" s="55"/>
      <c r="D96" s="50" t="s">
        <v>188</v>
      </c>
      <c r="E96" s="51" t="s">
        <v>189</v>
      </c>
      <c r="F96" s="88">
        <f>SUM(F97:F103)</f>
        <v>0</v>
      </c>
      <c r="G96" s="247">
        <v>2915507.35</v>
      </c>
      <c r="H96" s="228"/>
      <c r="I96" s="243">
        <v>0</v>
      </c>
      <c r="J96" s="220"/>
      <c r="K96" s="248">
        <f t="shared" si="3"/>
        <v>2915507.35</v>
      </c>
      <c r="L96" s="226">
        <v>0</v>
      </c>
      <c r="M96" s="226">
        <f t="shared" si="4"/>
        <v>2915507.35</v>
      </c>
      <c r="N96" s="35"/>
      <c r="P96" s="37"/>
      <c r="V96" s="45"/>
      <c r="W96" s="46"/>
      <c r="X96" s="45"/>
    </row>
    <row r="97" spans="1:24" s="60" customFormat="1" ht="15" customHeight="1" x14ac:dyDescent="0.25">
      <c r="A97" s="47"/>
      <c r="B97" s="54"/>
      <c r="C97" s="55"/>
      <c r="D97" s="56" t="s">
        <v>190</v>
      </c>
      <c r="E97" s="57" t="s">
        <v>191</v>
      </c>
      <c r="F97" s="181"/>
      <c r="G97" s="239">
        <v>0</v>
      </c>
      <c r="H97" s="228"/>
      <c r="I97" s="242"/>
      <c r="J97" s="220"/>
      <c r="K97" s="240">
        <f t="shared" si="3"/>
        <v>0</v>
      </c>
      <c r="L97" s="246">
        <v>0</v>
      </c>
      <c r="M97" s="246">
        <f t="shared" si="4"/>
        <v>0</v>
      </c>
      <c r="N97" s="35"/>
      <c r="P97" s="37"/>
      <c r="V97" s="45"/>
      <c r="W97" s="46"/>
      <c r="X97" s="45"/>
    </row>
    <row r="98" spans="1:24" s="60" customFormat="1" ht="15" customHeight="1" x14ac:dyDescent="0.25">
      <c r="A98" s="47"/>
      <c r="B98" s="54"/>
      <c r="C98" s="55"/>
      <c r="D98" s="56" t="s">
        <v>192</v>
      </c>
      <c r="E98" s="57" t="s">
        <v>193</v>
      </c>
      <c r="F98" s="181"/>
      <c r="G98" s="239">
        <v>2380773.61</v>
      </c>
      <c r="H98" s="228"/>
      <c r="I98" s="242"/>
      <c r="J98" s="220"/>
      <c r="K98" s="240">
        <f t="shared" si="3"/>
        <v>2380773.61</v>
      </c>
      <c r="L98" s="246">
        <v>0</v>
      </c>
      <c r="M98" s="246">
        <f t="shared" si="4"/>
        <v>2380773.61</v>
      </c>
      <c r="N98" s="35"/>
      <c r="P98" s="37"/>
      <c r="V98" s="45"/>
      <c r="W98" s="46"/>
      <c r="X98" s="45"/>
    </row>
    <row r="99" spans="1:24" s="60" customFormat="1" ht="15" customHeight="1" x14ac:dyDescent="0.25">
      <c r="A99" s="47"/>
      <c r="B99" s="54"/>
      <c r="C99" s="55"/>
      <c r="D99" s="56" t="s">
        <v>194</v>
      </c>
      <c r="E99" s="57" t="s">
        <v>195</v>
      </c>
      <c r="F99" s="181"/>
      <c r="G99" s="239">
        <v>2002.62</v>
      </c>
      <c r="H99" s="228"/>
      <c r="I99" s="242"/>
      <c r="J99" s="220"/>
      <c r="K99" s="240">
        <f t="shared" si="3"/>
        <v>2002.62</v>
      </c>
      <c r="L99" s="246">
        <v>0</v>
      </c>
      <c r="M99" s="246">
        <f t="shared" si="4"/>
        <v>2002.62</v>
      </c>
      <c r="N99" s="35"/>
      <c r="P99" s="37"/>
      <c r="V99" s="45"/>
      <c r="W99" s="46"/>
      <c r="X99" s="45"/>
    </row>
    <row r="100" spans="1:24" s="60" customFormat="1" ht="15" customHeight="1" x14ac:dyDescent="0.25">
      <c r="A100" s="47"/>
      <c r="B100" s="54"/>
      <c r="C100" s="55"/>
      <c r="D100" s="56" t="s">
        <v>196</v>
      </c>
      <c r="E100" s="57" t="s">
        <v>197</v>
      </c>
      <c r="F100" s="181"/>
      <c r="G100" s="239">
        <v>502159.12</v>
      </c>
      <c r="H100" s="228"/>
      <c r="I100" s="242"/>
      <c r="J100" s="220"/>
      <c r="K100" s="240">
        <f t="shared" si="3"/>
        <v>502159.12</v>
      </c>
      <c r="L100" s="246">
        <v>0</v>
      </c>
      <c r="M100" s="246">
        <f t="shared" si="4"/>
        <v>502159.12</v>
      </c>
      <c r="N100" s="35"/>
      <c r="P100" s="37"/>
      <c r="V100" s="45"/>
      <c r="W100" s="46"/>
      <c r="X100" s="45"/>
    </row>
    <row r="101" spans="1:24" s="60" customFormat="1" ht="15" customHeight="1" x14ac:dyDescent="0.25">
      <c r="A101" s="47"/>
      <c r="B101" s="54" t="s">
        <v>45</v>
      </c>
      <c r="C101" s="55"/>
      <c r="D101" s="56" t="s">
        <v>198</v>
      </c>
      <c r="E101" s="57" t="s">
        <v>199</v>
      </c>
      <c r="F101" s="181"/>
      <c r="G101" s="239">
        <v>30572</v>
      </c>
      <c r="H101" s="228"/>
      <c r="I101" s="242"/>
      <c r="J101" s="220"/>
      <c r="K101" s="240">
        <f t="shared" si="3"/>
        <v>30572</v>
      </c>
      <c r="L101" s="246">
        <v>0</v>
      </c>
      <c r="M101" s="246">
        <f t="shared" si="4"/>
        <v>30572</v>
      </c>
      <c r="N101" s="35"/>
      <c r="P101" s="37"/>
      <c r="V101" s="45"/>
      <c r="W101" s="46"/>
      <c r="X101" s="45"/>
    </row>
    <row r="102" spans="1:24" s="60" customFormat="1" ht="15" customHeight="1" x14ac:dyDescent="0.25">
      <c r="A102" s="47"/>
      <c r="B102" s="54"/>
      <c r="C102" s="55"/>
      <c r="D102" s="56" t="s">
        <v>200</v>
      </c>
      <c r="E102" s="57" t="s">
        <v>201</v>
      </c>
      <c r="F102" s="181"/>
      <c r="G102" s="239">
        <v>0</v>
      </c>
      <c r="H102" s="228"/>
      <c r="I102" s="242"/>
      <c r="J102" s="220"/>
      <c r="K102" s="240">
        <f t="shared" si="3"/>
        <v>0</v>
      </c>
      <c r="L102" s="246">
        <v>0</v>
      </c>
      <c r="M102" s="246">
        <f t="shared" si="4"/>
        <v>0</v>
      </c>
      <c r="N102" s="35"/>
      <c r="P102" s="37"/>
      <c r="V102" s="45"/>
      <c r="W102" s="46"/>
      <c r="X102" s="45"/>
    </row>
    <row r="103" spans="1:24" s="60" customFormat="1" ht="15" customHeight="1" x14ac:dyDescent="0.25">
      <c r="A103" s="47"/>
      <c r="B103" s="54" t="s">
        <v>45</v>
      </c>
      <c r="C103" s="55"/>
      <c r="D103" s="56" t="s">
        <v>202</v>
      </c>
      <c r="E103" s="57" t="s">
        <v>203</v>
      </c>
      <c r="F103" s="181"/>
      <c r="G103" s="239">
        <v>0</v>
      </c>
      <c r="H103" s="228"/>
      <c r="I103" s="242"/>
      <c r="J103" s="220"/>
      <c r="K103" s="240">
        <f t="shared" si="3"/>
        <v>0</v>
      </c>
      <c r="L103" s="246">
        <v>0</v>
      </c>
      <c r="M103" s="246">
        <f t="shared" si="4"/>
        <v>0</v>
      </c>
      <c r="N103" s="35"/>
      <c r="P103" s="37"/>
      <c r="V103" s="45"/>
      <c r="W103" s="46"/>
      <c r="X103" s="45"/>
    </row>
    <row r="104" spans="1:24" s="60" customFormat="1" ht="15" customHeight="1" x14ac:dyDescent="0.25">
      <c r="A104" s="47" t="s">
        <v>6</v>
      </c>
      <c r="B104" s="54"/>
      <c r="C104" s="55"/>
      <c r="D104" s="73" t="s">
        <v>204</v>
      </c>
      <c r="E104" s="74" t="s">
        <v>205</v>
      </c>
      <c r="F104" s="75">
        <f>+F105+F106+F109+F114+F118</f>
        <v>0</v>
      </c>
      <c r="G104" s="250">
        <v>12803095.75</v>
      </c>
      <c r="H104" s="228"/>
      <c r="I104" s="251">
        <v>0</v>
      </c>
      <c r="J104" s="220"/>
      <c r="K104" s="221">
        <f t="shared" si="3"/>
        <v>12803095.75</v>
      </c>
      <c r="L104" s="252">
        <v>0</v>
      </c>
      <c r="M104" s="252">
        <f t="shared" si="4"/>
        <v>12803095.75</v>
      </c>
      <c r="N104" s="35"/>
      <c r="P104" s="37"/>
      <c r="V104" s="45"/>
      <c r="W104" s="46"/>
      <c r="X104" s="45"/>
    </row>
    <row r="105" spans="1:24" s="60" customFormat="1" ht="15" customHeight="1" x14ac:dyDescent="0.25">
      <c r="A105" s="47"/>
      <c r="B105" s="54"/>
      <c r="C105" s="55"/>
      <c r="D105" s="50" t="s">
        <v>206</v>
      </c>
      <c r="E105" s="51" t="s">
        <v>207</v>
      </c>
      <c r="F105" s="182"/>
      <c r="G105" s="253">
        <v>3607</v>
      </c>
      <c r="H105" s="228"/>
      <c r="I105" s="242"/>
      <c r="J105" s="220"/>
      <c r="K105" s="254">
        <f t="shared" si="3"/>
        <v>3607</v>
      </c>
      <c r="L105" s="249">
        <v>0</v>
      </c>
      <c r="M105" s="249">
        <f t="shared" si="4"/>
        <v>3607</v>
      </c>
      <c r="N105" s="35"/>
      <c r="P105" s="37"/>
      <c r="V105" s="45"/>
      <c r="W105" s="46"/>
      <c r="X105" s="45"/>
    </row>
    <row r="106" spans="1:24" s="60" customFormat="1" ht="15" customHeight="1" x14ac:dyDescent="0.25">
      <c r="A106" s="89" t="s">
        <v>6</v>
      </c>
      <c r="B106" s="90"/>
      <c r="C106" s="91"/>
      <c r="D106" s="50" t="s">
        <v>208</v>
      </c>
      <c r="E106" s="51" t="s">
        <v>209</v>
      </c>
      <c r="F106" s="88">
        <f>SUM(F107:F108)</f>
        <v>0</v>
      </c>
      <c r="G106" s="247">
        <v>0</v>
      </c>
      <c r="H106" s="228"/>
      <c r="I106" s="243">
        <v>0</v>
      </c>
      <c r="J106" s="220"/>
      <c r="K106" s="248">
        <f t="shared" si="3"/>
        <v>0</v>
      </c>
      <c r="L106" s="226">
        <v>0</v>
      </c>
      <c r="M106" s="226">
        <f t="shared" si="4"/>
        <v>0</v>
      </c>
      <c r="N106" s="35"/>
      <c r="P106" s="37"/>
      <c r="V106" s="45"/>
      <c r="W106" s="46"/>
      <c r="X106" s="45"/>
    </row>
    <row r="107" spans="1:24" s="60" customFormat="1" ht="15" customHeight="1" x14ac:dyDescent="0.25">
      <c r="A107" s="89"/>
      <c r="B107" s="90"/>
      <c r="C107" s="91"/>
      <c r="D107" s="56" t="s">
        <v>210</v>
      </c>
      <c r="E107" s="57" t="s">
        <v>211</v>
      </c>
      <c r="F107" s="181"/>
      <c r="G107" s="239">
        <v>0</v>
      </c>
      <c r="H107" s="228"/>
      <c r="I107" s="242"/>
      <c r="J107" s="220"/>
      <c r="K107" s="240">
        <f t="shared" si="3"/>
        <v>0</v>
      </c>
      <c r="L107" s="246">
        <v>0</v>
      </c>
      <c r="M107" s="246">
        <f t="shared" si="4"/>
        <v>0</v>
      </c>
      <c r="N107" s="35"/>
      <c r="P107" s="37"/>
      <c r="V107" s="45"/>
      <c r="W107" s="46"/>
      <c r="X107" s="45"/>
    </row>
    <row r="108" spans="1:24" s="60" customFormat="1" ht="15" customHeight="1" x14ac:dyDescent="0.25">
      <c r="A108" s="89"/>
      <c r="B108" s="90"/>
      <c r="C108" s="91"/>
      <c r="D108" s="56" t="s">
        <v>212</v>
      </c>
      <c r="E108" s="57" t="s">
        <v>213</v>
      </c>
      <c r="F108" s="181"/>
      <c r="G108" s="239">
        <v>0</v>
      </c>
      <c r="H108" s="228"/>
      <c r="I108" s="242"/>
      <c r="J108" s="220"/>
      <c r="K108" s="240">
        <f t="shared" si="3"/>
        <v>0</v>
      </c>
      <c r="L108" s="246">
        <v>0</v>
      </c>
      <c r="M108" s="246">
        <f t="shared" si="4"/>
        <v>0</v>
      </c>
      <c r="N108" s="35"/>
      <c r="P108" s="37"/>
      <c r="V108" s="45"/>
      <c r="W108" s="46"/>
      <c r="X108" s="45"/>
    </row>
    <row r="109" spans="1:24" s="60" customFormat="1" ht="15" customHeight="1" x14ac:dyDescent="0.25">
      <c r="A109" s="83" t="s">
        <v>6</v>
      </c>
      <c r="B109" s="84" t="s">
        <v>45</v>
      </c>
      <c r="C109" s="85"/>
      <c r="D109" s="50" t="s">
        <v>214</v>
      </c>
      <c r="E109" s="51" t="s">
        <v>215</v>
      </c>
      <c r="F109" s="52">
        <f>SUM(F110:F113)</f>
        <v>0</v>
      </c>
      <c r="G109" s="223">
        <v>40176.870000000003</v>
      </c>
      <c r="H109" s="228"/>
      <c r="I109" s="243">
        <v>0</v>
      </c>
      <c r="J109" s="220"/>
      <c r="K109" s="225">
        <f t="shared" si="3"/>
        <v>40176.870000000003</v>
      </c>
      <c r="L109" s="226">
        <v>0</v>
      </c>
      <c r="M109" s="226">
        <f t="shared" si="4"/>
        <v>40176.870000000003</v>
      </c>
      <c r="N109" s="35"/>
      <c r="P109" s="37"/>
      <c r="V109" s="45"/>
      <c r="W109" s="46"/>
      <c r="X109" s="45"/>
    </row>
    <row r="110" spans="1:24" s="60" customFormat="1" ht="15" customHeight="1" x14ac:dyDescent="0.25">
      <c r="A110" s="47"/>
      <c r="B110" s="54" t="s">
        <v>45</v>
      </c>
      <c r="C110" s="55"/>
      <c r="D110" s="56" t="s">
        <v>216</v>
      </c>
      <c r="E110" s="57" t="s">
        <v>217</v>
      </c>
      <c r="F110" s="181"/>
      <c r="G110" s="239">
        <v>0</v>
      </c>
      <c r="H110" s="228"/>
      <c r="I110" s="242"/>
      <c r="J110" s="220"/>
      <c r="K110" s="240">
        <f t="shared" si="3"/>
        <v>0</v>
      </c>
      <c r="L110" s="246">
        <v>0</v>
      </c>
      <c r="M110" s="246">
        <f t="shared" si="4"/>
        <v>0</v>
      </c>
      <c r="N110" s="35"/>
      <c r="P110" s="37"/>
      <c r="V110" s="45"/>
      <c r="W110" s="46"/>
      <c r="X110" s="45"/>
    </row>
    <row r="111" spans="1:24" s="60" customFormat="1" ht="15" customHeight="1" x14ac:dyDescent="0.25">
      <c r="A111" s="47"/>
      <c r="B111" s="54" t="s">
        <v>45</v>
      </c>
      <c r="C111" s="55"/>
      <c r="D111" s="56" t="s">
        <v>218</v>
      </c>
      <c r="E111" s="57" t="s">
        <v>219</v>
      </c>
      <c r="F111" s="181"/>
      <c r="G111" s="239">
        <v>0</v>
      </c>
      <c r="H111" s="228"/>
      <c r="I111" s="242"/>
      <c r="J111" s="220"/>
      <c r="K111" s="240">
        <f t="shared" si="3"/>
        <v>0</v>
      </c>
      <c r="L111" s="246">
        <v>0</v>
      </c>
      <c r="M111" s="246">
        <f t="shared" si="4"/>
        <v>0</v>
      </c>
      <c r="N111" s="35"/>
      <c r="P111" s="37"/>
      <c r="V111" s="45"/>
      <c r="W111" s="46"/>
      <c r="X111" s="45"/>
    </row>
    <row r="112" spans="1:24" s="60" customFormat="1" ht="15" customHeight="1" x14ac:dyDescent="0.25">
      <c r="A112" s="47"/>
      <c r="B112" s="54" t="s">
        <v>45</v>
      </c>
      <c r="C112" s="55"/>
      <c r="D112" s="56" t="s">
        <v>220</v>
      </c>
      <c r="E112" s="57" t="s">
        <v>221</v>
      </c>
      <c r="F112" s="181"/>
      <c r="G112" s="239">
        <v>40176.870000000003</v>
      </c>
      <c r="H112" s="228"/>
      <c r="I112" s="242"/>
      <c r="J112" s="220"/>
      <c r="K112" s="240">
        <f t="shared" si="3"/>
        <v>40176.870000000003</v>
      </c>
      <c r="L112" s="246">
        <v>0</v>
      </c>
      <c r="M112" s="246">
        <f t="shared" si="4"/>
        <v>40176.870000000003</v>
      </c>
      <c r="N112" s="35"/>
      <c r="P112" s="37"/>
      <c r="V112" s="45"/>
      <c r="W112" s="46"/>
      <c r="X112" s="45"/>
    </row>
    <row r="113" spans="1:24" s="92" customFormat="1" ht="15" customHeight="1" x14ac:dyDescent="0.25">
      <c r="A113" s="47"/>
      <c r="B113" s="54" t="s">
        <v>45</v>
      </c>
      <c r="C113" s="55"/>
      <c r="D113" s="56" t="s">
        <v>222</v>
      </c>
      <c r="E113" s="57" t="s">
        <v>223</v>
      </c>
      <c r="F113" s="181"/>
      <c r="G113" s="239">
        <v>0</v>
      </c>
      <c r="H113" s="228"/>
      <c r="I113" s="257"/>
      <c r="J113" s="220"/>
      <c r="K113" s="240">
        <f t="shared" si="3"/>
        <v>0</v>
      </c>
      <c r="L113" s="246">
        <v>0</v>
      </c>
      <c r="M113" s="246">
        <f t="shared" si="4"/>
        <v>0</v>
      </c>
      <c r="N113" s="35"/>
      <c r="P113" s="37"/>
      <c r="V113" s="45"/>
      <c r="W113" s="46"/>
      <c r="X113" s="45"/>
    </row>
    <row r="114" spans="1:24" s="60" customFormat="1" ht="15" customHeight="1" x14ac:dyDescent="0.25">
      <c r="A114" s="47" t="s">
        <v>6</v>
      </c>
      <c r="B114" s="54"/>
      <c r="C114" s="55"/>
      <c r="D114" s="50" t="s">
        <v>224</v>
      </c>
      <c r="E114" s="51" t="s">
        <v>225</v>
      </c>
      <c r="F114" s="52">
        <f>SUM(F115:F117)</f>
        <v>0</v>
      </c>
      <c r="G114" s="223">
        <v>520064.92000000004</v>
      </c>
      <c r="H114" s="228"/>
      <c r="I114" s="243">
        <v>0</v>
      </c>
      <c r="J114" s="220"/>
      <c r="K114" s="225">
        <f t="shared" si="3"/>
        <v>520064.92000000004</v>
      </c>
      <c r="L114" s="226">
        <v>0</v>
      </c>
      <c r="M114" s="226">
        <f t="shared" si="4"/>
        <v>520064.92000000004</v>
      </c>
      <c r="N114" s="35"/>
      <c r="P114" s="37"/>
      <c r="V114" s="45"/>
      <c r="W114" s="46"/>
      <c r="X114" s="45"/>
    </row>
    <row r="115" spans="1:24" s="60" customFormat="1" ht="15" customHeight="1" x14ac:dyDescent="0.25">
      <c r="A115" s="47"/>
      <c r="B115" s="54"/>
      <c r="C115" s="55"/>
      <c r="D115" s="56" t="s">
        <v>226</v>
      </c>
      <c r="E115" s="57" t="s">
        <v>227</v>
      </c>
      <c r="F115" s="181"/>
      <c r="G115" s="239">
        <v>0</v>
      </c>
      <c r="H115" s="228"/>
      <c r="I115" s="242"/>
      <c r="J115" s="220"/>
      <c r="K115" s="240">
        <f t="shared" si="3"/>
        <v>0</v>
      </c>
      <c r="L115" s="246">
        <v>0</v>
      </c>
      <c r="M115" s="246">
        <f t="shared" si="4"/>
        <v>0</v>
      </c>
      <c r="N115" s="35"/>
      <c r="P115" s="37"/>
      <c r="V115" s="45"/>
      <c r="W115" s="46"/>
      <c r="X115" s="45"/>
    </row>
    <row r="116" spans="1:24" s="60" customFormat="1" ht="15" customHeight="1" x14ac:dyDescent="0.25">
      <c r="A116" s="47"/>
      <c r="B116" s="54"/>
      <c r="C116" s="55"/>
      <c r="D116" s="56" t="s">
        <v>228</v>
      </c>
      <c r="E116" s="57" t="s">
        <v>229</v>
      </c>
      <c r="F116" s="181"/>
      <c r="G116" s="239">
        <v>0</v>
      </c>
      <c r="H116" s="228"/>
      <c r="I116" s="242"/>
      <c r="J116" s="220"/>
      <c r="K116" s="240">
        <f t="shared" si="3"/>
        <v>0</v>
      </c>
      <c r="L116" s="246">
        <v>0</v>
      </c>
      <c r="M116" s="246">
        <f t="shared" si="4"/>
        <v>0</v>
      </c>
      <c r="N116" s="35"/>
      <c r="P116" s="37"/>
      <c r="V116" s="45"/>
      <c r="W116" s="46"/>
      <c r="X116" s="45"/>
    </row>
    <row r="117" spans="1:24" s="60" customFormat="1" ht="15" customHeight="1" x14ac:dyDescent="0.25">
      <c r="A117" s="47"/>
      <c r="B117" s="54"/>
      <c r="C117" s="55"/>
      <c r="D117" s="56" t="s">
        <v>230</v>
      </c>
      <c r="E117" s="57" t="s">
        <v>231</v>
      </c>
      <c r="F117" s="181"/>
      <c r="G117" s="239">
        <v>520064.92000000004</v>
      </c>
      <c r="H117" s="228"/>
      <c r="I117" s="242"/>
      <c r="J117" s="220"/>
      <c r="K117" s="240">
        <f t="shared" si="3"/>
        <v>520064.92000000004</v>
      </c>
      <c r="L117" s="246">
        <v>0</v>
      </c>
      <c r="M117" s="246">
        <f t="shared" si="4"/>
        <v>520064.92000000004</v>
      </c>
      <c r="N117" s="35"/>
      <c r="P117" s="37"/>
      <c r="V117" s="45"/>
      <c r="W117" s="46"/>
      <c r="X117" s="45"/>
    </row>
    <row r="118" spans="1:24" s="60" customFormat="1" ht="15" customHeight="1" x14ac:dyDescent="0.25">
      <c r="A118" s="47" t="s">
        <v>6</v>
      </c>
      <c r="B118" s="54"/>
      <c r="C118" s="55"/>
      <c r="D118" s="50" t="s">
        <v>232</v>
      </c>
      <c r="E118" s="51" t="s">
        <v>233</v>
      </c>
      <c r="F118" s="52">
        <f>+F119+F123+F124</f>
        <v>0</v>
      </c>
      <c r="G118" s="223">
        <v>12239246.960000001</v>
      </c>
      <c r="H118" s="228"/>
      <c r="I118" s="243">
        <v>0</v>
      </c>
      <c r="J118" s="220"/>
      <c r="K118" s="225">
        <f t="shared" si="3"/>
        <v>12239246.960000001</v>
      </c>
      <c r="L118" s="226">
        <v>0</v>
      </c>
      <c r="M118" s="226">
        <f t="shared" si="4"/>
        <v>12239246.960000001</v>
      </c>
      <c r="N118" s="35"/>
      <c r="P118" s="37"/>
      <c r="V118" s="45"/>
      <c r="W118" s="46"/>
      <c r="X118" s="45"/>
    </row>
    <row r="119" spans="1:24" s="60" customFormat="1" ht="15" customHeight="1" x14ac:dyDescent="0.25">
      <c r="A119" s="47" t="s">
        <v>6</v>
      </c>
      <c r="B119" s="54"/>
      <c r="C119" s="55"/>
      <c r="D119" s="56" t="s">
        <v>234</v>
      </c>
      <c r="E119" s="57" t="s">
        <v>235</v>
      </c>
      <c r="F119" s="67">
        <f>SUM(F120:F122)</f>
        <v>0</v>
      </c>
      <c r="G119" s="239">
        <v>12000000</v>
      </c>
      <c r="H119" s="228"/>
      <c r="I119" s="243">
        <v>0</v>
      </c>
      <c r="J119" s="220"/>
      <c r="K119" s="240">
        <f t="shared" si="3"/>
        <v>12000000</v>
      </c>
      <c r="L119" s="230">
        <v>0</v>
      </c>
      <c r="M119" s="230">
        <f t="shared" si="4"/>
        <v>12000000</v>
      </c>
      <c r="N119" s="35"/>
      <c r="P119" s="37"/>
      <c r="V119" s="45"/>
      <c r="W119" s="46"/>
      <c r="X119" s="45"/>
    </row>
    <row r="120" spans="1:24" s="60" customFormat="1" ht="15" customHeight="1" x14ac:dyDescent="0.25">
      <c r="A120" s="47"/>
      <c r="B120" s="54"/>
      <c r="C120" s="55"/>
      <c r="D120" s="61" t="s">
        <v>236</v>
      </c>
      <c r="E120" s="62" t="s">
        <v>237</v>
      </c>
      <c r="F120" s="178"/>
      <c r="G120" s="231">
        <v>0</v>
      </c>
      <c r="H120" s="228"/>
      <c r="I120" s="242"/>
      <c r="J120" s="220"/>
      <c r="K120" s="233">
        <f t="shared" si="3"/>
        <v>0</v>
      </c>
      <c r="L120" s="234">
        <v>0</v>
      </c>
      <c r="M120" s="234">
        <f t="shared" si="4"/>
        <v>0</v>
      </c>
      <c r="N120" s="35"/>
      <c r="P120" s="37"/>
      <c r="V120" s="45"/>
      <c r="W120" s="46"/>
      <c r="X120" s="45"/>
    </row>
    <row r="121" spans="1:24" s="60" customFormat="1" ht="15" customHeight="1" x14ac:dyDescent="0.25">
      <c r="A121" s="47"/>
      <c r="B121" s="54"/>
      <c r="C121" s="55"/>
      <c r="D121" s="61" t="s">
        <v>238</v>
      </c>
      <c r="E121" s="62" t="s">
        <v>239</v>
      </c>
      <c r="F121" s="178"/>
      <c r="G121" s="231">
        <v>9000000</v>
      </c>
      <c r="H121" s="228"/>
      <c r="I121" s="242"/>
      <c r="J121" s="220"/>
      <c r="K121" s="233">
        <f t="shared" si="3"/>
        <v>9000000</v>
      </c>
      <c r="L121" s="234">
        <v>0</v>
      </c>
      <c r="M121" s="234">
        <f t="shared" si="4"/>
        <v>9000000</v>
      </c>
      <c r="N121" s="35"/>
      <c r="P121" s="37"/>
      <c r="V121" s="45"/>
      <c r="W121" s="46"/>
      <c r="X121" s="45"/>
    </row>
    <row r="122" spans="1:24" s="60" customFormat="1" ht="15" customHeight="1" x14ac:dyDescent="0.25">
      <c r="A122" s="47"/>
      <c r="B122" s="54"/>
      <c r="C122" s="55"/>
      <c r="D122" s="61" t="s">
        <v>240</v>
      </c>
      <c r="E122" s="62" t="s">
        <v>241</v>
      </c>
      <c r="F122" s="178"/>
      <c r="G122" s="231">
        <v>3000000</v>
      </c>
      <c r="H122" s="228"/>
      <c r="I122" s="242"/>
      <c r="J122" s="220"/>
      <c r="K122" s="233">
        <f t="shared" si="3"/>
        <v>3000000</v>
      </c>
      <c r="L122" s="234">
        <v>0</v>
      </c>
      <c r="M122" s="234">
        <f t="shared" si="4"/>
        <v>3000000</v>
      </c>
      <c r="N122" s="35"/>
      <c r="P122" s="37"/>
      <c r="V122" s="45"/>
      <c r="W122" s="46"/>
      <c r="X122" s="45"/>
    </row>
    <row r="123" spans="1:24" s="18" customFormat="1" ht="15" customHeight="1" x14ac:dyDescent="0.25">
      <c r="A123" s="69"/>
      <c r="B123" s="70"/>
      <c r="C123" s="71"/>
      <c r="D123" s="56" t="s">
        <v>242</v>
      </c>
      <c r="E123" s="57" t="s">
        <v>243</v>
      </c>
      <c r="F123" s="181"/>
      <c r="G123" s="227">
        <v>0</v>
      </c>
      <c r="H123" s="228"/>
      <c r="I123" s="242"/>
      <c r="J123" s="220"/>
      <c r="K123" s="229">
        <f t="shared" si="3"/>
        <v>0</v>
      </c>
      <c r="L123" s="246">
        <v>0</v>
      </c>
      <c r="M123" s="246">
        <f t="shared" si="4"/>
        <v>0</v>
      </c>
      <c r="N123" s="35"/>
      <c r="P123" s="37"/>
      <c r="V123" s="45"/>
      <c r="W123" s="46"/>
      <c r="X123" s="45"/>
    </row>
    <row r="124" spans="1:24" s="18" customFormat="1" ht="15" customHeight="1" x14ac:dyDescent="0.25">
      <c r="A124" s="69"/>
      <c r="B124" s="70"/>
      <c r="C124" s="71"/>
      <c r="D124" s="56" t="s">
        <v>244</v>
      </c>
      <c r="E124" s="57" t="s">
        <v>245</v>
      </c>
      <c r="F124" s="181"/>
      <c r="G124" s="227">
        <v>239246.96</v>
      </c>
      <c r="H124" s="228"/>
      <c r="I124" s="242"/>
      <c r="J124" s="220"/>
      <c r="K124" s="229">
        <f t="shared" si="3"/>
        <v>239246.96</v>
      </c>
      <c r="L124" s="246">
        <v>0</v>
      </c>
      <c r="M124" s="246">
        <f t="shared" si="4"/>
        <v>239246.96</v>
      </c>
      <c r="N124" s="35"/>
      <c r="P124" s="37"/>
      <c r="V124" s="45"/>
      <c r="W124" s="46"/>
      <c r="X124" s="45"/>
    </row>
    <row r="125" spans="1:24" s="18" customFormat="1" ht="15" customHeight="1" x14ac:dyDescent="0.25">
      <c r="A125" s="69" t="s">
        <v>6</v>
      </c>
      <c r="B125" s="70"/>
      <c r="C125" s="71"/>
      <c r="D125" s="73" t="s">
        <v>246</v>
      </c>
      <c r="E125" s="74" t="s">
        <v>247</v>
      </c>
      <c r="F125" s="75">
        <f>SUM(F126:F128)</f>
        <v>0</v>
      </c>
      <c r="G125" s="250">
        <v>1918265.37</v>
      </c>
      <c r="H125" s="228"/>
      <c r="I125" s="251">
        <v>0</v>
      </c>
      <c r="J125" s="220"/>
      <c r="K125" s="221">
        <f t="shared" si="3"/>
        <v>1918265.37</v>
      </c>
      <c r="L125" s="252">
        <v>0</v>
      </c>
      <c r="M125" s="252">
        <f t="shared" si="4"/>
        <v>1918265.37</v>
      </c>
      <c r="N125" s="35"/>
      <c r="P125" s="37"/>
      <c r="V125" s="45"/>
      <c r="W125" s="46"/>
      <c r="X125" s="45"/>
    </row>
    <row r="126" spans="1:24" s="18" customFormat="1" ht="15" customHeight="1" x14ac:dyDescent="0.25">
      <c r="A126" s="69"/>
      <c r="B126" s="70"/>
      <c r="C126" s="71"/>
      <c r="D126" s="50" t="s">
        <v>248</v>
      </c>
      <c r="E126" s="93" t="s">
        <v>249</v>
      </c>
      <c r="F126" s="186"/>
      <c r="G126" s="264">
        <v>1909716.01</v>
      </c>
      <c r="H126" s="228"/>
      <c r="I126" s="242"/>
      <c r="J126" s="220"/>
      <c r="K126" s="265">
        <f t="shared" si="3"/>
        <v>1909716.01</v>
      </c>
      <c r="L126" s="249">
        <v>0</v>
      </c>
      <c r="M126" s="249">
        <f t="shared" si="4"/>
        <v>1909716.01</v>
      </c>
      <c r="N126" s="35"/>
      <c r="P126" s="37"/>
      <c r="V126" s="45"/>
      <c r="W126" s="46"/>
      <c r="X126" s="45"/>
    </row>
    <row r="127" spans="1:24" s="60" customFormat="1" ht="15" customHeight="1" x14ac:dyDescent="0.25">
      <c r="A127" s="47"/>
      <c r="B127" s="54"/>
      <c r="C127" s="55"/>
      <c r="D127" s="50" t="s">
        <v>250</v>
      </c>
      <c r="E127" s="93" t="s">
        <v>251</v>
      </c>
      <c r="F127" s="186"/>
      <c r="G127" s="264">
        <v>8549.36</v>
      </c>
      <c r="H127" s="228"/>
      <c r="I127" s="242"/>
      <c r="J127" s="220"/>
      <c r="K127" s="265">
        <f t="shared" si="3"/>
        <v>8549.36</v>
      </c>
      <c r="L127" s="249">
        <v>0</v>
      </c>
      <c r="M127" s="249">
        <f t="shared" si="4"/>
        <v>8549.36</v>
      </c>
      <c r="N127" s="35"/>
      <c r="P127" s="37"/>
      <c r="V127" s="45"/>
      <c r="W127" s="46"/>
      <c r="X127" s="45"/>
    </row>
    <row r="128" spans="1:24" s="60" customFormat="1" ht="15" customHeight="1" x14ac:dyDescent="0.25">
      <c r="A128" s="47"/>
      <c r="B128" s="54"/>
      <c r="C128" s="55"/>
      <c r="D128" s="50" t="s">
        <v>252</v>
      </c>
      <c r="E128" s="93" t="s">
        <v>253</v>
      </c>
      <c r="F128" s="186"/>
      <c r="G128" s="264">
        <v>0</v>
      </c>
      <c r="H128" s="228"/>
      <c r="I128" s="242"/>
      <c r="J128" s="220"/>
      <c r="K128" s="265">
        <f t="shared" si="3"/>
        <v>0</v>
      </c>
      <c r="L128" s="249">
        <v>0</v>
      </c>
      <c r="M128" s="249">
        <f t="shared" si="4"/>
        <v>0</v>
      </c>
      <c r="N128" s="35"/>
      <c r="P128" s="37"/>
      <c r="V128" s="45"/>
      <c r="W128" s="46"/>
      <c r="X128" s="45"/>
    </row>
    <row r="129" spans="1:24" s="60" customFormat="1" ht="15" customHeight="1" x14ac:dyDescent="0.25">
      <c r="A129" s="47" t="s">
        <v>6</v>
      </c>
      <c r="B129" s="54"/>
      <c r="C129" s="55"/>
      <c r="D129" s="73" t="s">
        <v>254</v>
      </c>
      <c r="E129" s="74" t="s">
        <v>255</v>
      </c>
      <c r="F129" s="77">
        <f>SUM(F130:F135)</f>
        <v>0</v>
      </c>
      <c r="G129" s="250">
        <v>9247609.620000001</v>
      </c>
      <c r="H129" s="228"/>
      <c r="I129" s="251">
        <v>0</v>
      </c>
      <c r="J129" s="220"/>
      <c r="K129" s="221">
        <f t="shared" si="3"/>
        <v>9247609.620000001</v>
      </c>
      <c r="L129" s="252">
        <v>143058.38759249999</v>
      </c>
      <c r="M129" s="252">
        <f t="shared" si="4"/>
        <v>9104551.232407501</v>
      </c>
      <c r="N129" s="35"/>
      <c r="P129" s="37"/>
      <c r="V129" s="45"/>
      <c r="W129" s="46"/>
      <c r="X129" s="45"/>
    </row>
    <row r="130" spans="1:24" s="60" customFormat="1" ht="15" customHeight="1" x14ac:dyDescent="0.25">
      <c r="A130" s="47"/>
      <c r="B130" s="54"/>
      <c r="C130" s="55"/>
      <c r="D130" s="50" t="s">
        <v>256</v>
      </c>
      <c r="E130" s="93" t="s">
        <v>257</v>
      </c>
      <c r="F130" s="186"/>
      <c r="G130" s="264">
        <v>0</v>
      </c>
      <c r="H130" s="228"/>
      <c r="I130" s="242"/>
      <c r="J130" s="220"/>
      <c r="K130" s="265">
        <f t="shared" si="3"/>
        <v>0</v>
      </c>
      <c r="L130" s="249">
        <v>0</v>
      </c>
      <c r="M130" s="249">
        <f t="shared" si="4"/>
        <v>0</v>
      </c>
      <c r="N130" s="35"/>
      <c r="P130" s="37"/>
      <c r="V130" s="45"/>
      <c r="W130" s="46"/>
      <c r="X130" s="45"/>
    </row>
    <row r="131" spans="1:24" s="60" customFormat="1" ht="15" customHeight="1" x14ac:dyDescent="0.25">
      <c r="A131" s="47"/>
      <c r="B131" s="54"/>
      <c r="C131" s="55"/>
      <c r="D131" s="50" t="s">
        <v>258</v>
      </c>
      <c r="E131" s="93" t="s">
        <v>259</v>
      </c>
      <c r="F131" s="186"/>
      <c r="G131" s="264">
        <v>7191802.6200000001</v>
      </c>
      <c r="H131" s="228"/>
      <c r="I131" s="242"/>
      <c r="J131" s="220"/>
      <c r="K131" s="265">
        <f t="shared" si="3"/>
        <v>7191802.6200000001</v>
      </c>
      <c r="L131" s="249">
        <v>143058.38759249999</v>
      </c>
      <c r="M131" s="249">
        <f t="shared" si="4"/>
        <v>7048744.2324075</v>
      </c>
      <c r="N131" s="35"/>
      <c r="P131" s="37"/>
      <c r="V131" s="45"/>
      <c r="W131" s="46"/>
      <c r="X131" s="45"/>
    </row>
    <row r="132" spans="1:24" s="60" customFormat="1" ht="15" customHeight="1" x14ac:dyDescent="0.25">
      <c r="A132" s="47"/>
      <c r="B132" s="54"/>
      <c r="C132" s="55"/>
      <c r="D132" s="50" t="s">
        <v>260</v>
      </c>
      <c r="E132" s="93" t="s">
        <v>261</v>
      </c>
      <c r="F132" s="186"/>
      <c r="G132" s="264">
        <v>0</v>
      </c>
      <c r="H132" s="228"/>
      <c r="I132" s="242"/>
      <c r="J132" s="220"/>
      <c r="K132" s="265">
        <f t="shared" si="3"/>
        <v>0</v>
      </c>
      <c r="L132" s="249">
        <v>0</v>
      </c>
      <c r="M132" s="249">
        <f t="shared" si="4"/>
        <v>0</v>
      </c>
      <c r="N132" s="35"/>
      <c r="P132" s="37"/>
      <c r="V132" s="45"/>
      <c r="W132" s="46"/>
      <c r="X132" s="45"/>
    </row>
    <row r="133" spans="1:24" s="60" customFormat="1" ht="15" customHeight="1" x14ac:dyDescent="0.25">
      <c r="A133" s="47"/>
      <c r="B133" s="54"/>
      <c r="C133" s="55"/>
      <c r="D133" s="50" t="s">
        <v>262</v>
      </c>
      <c r="E133" s="93" t="s">
        <v>263</v>
      </c>
      <c r="F133" s="186"/>
      <c r="G133" s="264">
        <v>2055807</v>
      </c>
      <c r="H133" s="228"/>
      <c r="I133" s="242"/>
      <c r="J133" s="220"/>
      <c r="K133" s="265">
        <f t="shared" si="3"/>
        <v>2055807</v>
      </c>
      <c r="L133" s="249">
        <v>0</v>
      </c>
      <c r="M133" s="249">
        <f t="shared" si="4"/>
        <v>2055807</v>
      </c>
      <c r="N133" s="35"/>
      <c r="P133" s="37"/>
      <c r="V133" s="45"/>
      <c r="W133" s="46"/>
      <c r="X133" s="45"/>
    </row>
    <row r="134" spans="1:24" s="60" customFormat="1" ht="15" customHeight="1" x14ac:dyDescent="0.25">
      <c r="A134" s="47"/>
      <c r="B134" s="54"/>
      <c r="C134" s="55"/>
      <c r="D134" s="50" t="s">
        <v>264</v>
      </c>
      <c r="E134" s="93" t="s">
        <v>265</v>
      </c>
      <c r="F134" s="186"/>
      <c r="G134" s="264">
        <v>0</v>
      </c>
      <c r="H134" s="228"/>
      <c r="I134" s="242"/>
      <c r="J134" s="220"/>
      <c r="K134" s="265">
        <f t="shared" si="3"/>
        <v>0</v>
      </c>
      <c r="L134" s="249">
        <v>0</v>
      </c>
      <c r="M134" s="249">
        <f t="shared" si="4"/>
        <v>0</v>
      </c>
      <c r="N134" s="35"/>
      <c r="P134" s="37"/>
      <c r="V134" s="45"/>
      <c r="W134" s="46"/>
      <c r="X134" s="45"/>
    </row>
    <row r="135" spans="1:24" s="60" customFormat="1" ht="15" customHeight="1" x14ac:dyDescent="0.25">
      <c r="A135" s="47"/>
      <c r="B135" s="54"/>
      <c r="C135" s="55"/>
      <c r="D135" s="50" t="s">
        <v>266</v>
      </c>
      <c r="E135" s="93" t="s">
        <v>267</v>
      </c>
      <c r="F135" s="186"/>
      <c r="G135" s="264">
        <v>0</v>
      </c>
      <c r="H135" s="228"/>
      <c r="I135" s="242"/>
      <c r="J135" s="220"/>
      <c r="K135" s="265">
        <f t="shared" si="3"/>
        <v>0</v>
      </c>
      <c r="L135" s="249">
        <v>0</v>
      </c>
      <c r="M135" s="249">
        <f t="shared" si="4"/>
        <v>0</v>
      </c>
      <c r="N135" s="35"/>
      <c r="P135" s="37"/>
      <c r="V135" s="45"/>
      <c r="W135" s="46"/>
      <c r="X135" s="45"/>
    </row>
    <row r="136" spans="1:24" s="60" customFormat="1" ht="15" customHeight="1" x14ac:dyDescent="0.25">
      <c r="A136" s="47"/>
      <c r="B136" s="54"/>
      <c r="C136" s="55"/>
      <c r="D136" s="73" t="s">
        <v>268</v>
      </c>
      <c r="E136" s="74" t="s">
        <v>269</v>
      </c>
      <c r="F136" s="187"/>
      <c r="G136" s="255">
        <v>0</v>
      </c>
      <c r="H136" s="228"/>
      <c r="I136" s="251"/>
      <c r="J136" s="220"/>
      <c r="K136" s="256">
        <f t="shared" si="3"/>
        <v>0</v>
      </c>
      <c r="L136" s="266">
        <v>0</v>
      </c>
      <c r="M136" s="266">
        <f t="shared" si="4"/>
        <v>0</v>
      </c>
      <c r="N136" s="35"/>
      <c r="P136" s="37"/>
      <c r="V136" s="45"/>
      <c r="W136" s="46"/>
      <c r="X136" s="45"/>
    </row>
    <row r="137" spans="1:24" s="60" customFormat="1" ht="15" customHeight="1" x14ac:dyDescent="0.25">
      <c r="A137" s="47" t="s">
        <v>6</v>
      </c>
      <c r="B137" s="54"/>
      <c r="C137" s="55"/>
      <c r="D137" s="73" t="s">
        <v>270</v>
      </c>
      <c r="E137" s="74" t="s">
        <v>271</v>
      </c>
      <c r="F137" s="75">
        <f>SUM(F138:F140)</f>
        <v>0</v>
      </c>
      <c r="G137" s="250">
        <v>750261.45</v>
      </c>
      <c r="H137" s="228"/>
      <c r="I137" s="251">
        <v>0</v>
      </c>
      <c r="J137" s="220"/>
      <c r="K137" s="221">
        <f t="shared" si="3"/>
        <v>750261.45</v>
      </c>
      <c r="L137" s="252">
        <v>0</v>
      </c>
      <c r="M137" s="252">
        <f t="shared" si="4"/>
        <v>750261.45</v>
      </c>
      <c r="N137" s="35"/>
      <c r="P137" s="37"/>
      <c r="V137" s="45"/>
      <c r="W137" s="46"/>
      <c r="X137" s="45"/>
    </row>
    <row r="138" spans="1:24" s="60" customFormat="1" ht="15" customHeight="1" x14ac:dyDescent="0.25">
      <c r="A138" s="47"/>
      <c r="B138" s="54"/>
      <c r="C138" s="55"/>
      <c r="D138" s="50" t="s">
        <v>272</v>
      </c>
      <c r="E138" s="93" t="s">
        <v>273</v>
      </c>
      <c r="F138" s="186"/>
      <c r="G138" s="264">
        <v>597904.92999999993</v>
      </c>
      <c r="H138" s="228"/>
      <c r="I138" s="242"/>
      <c r="J138" s="220"/>
      <c r="K138" s="265">
        <f t="shared" ref="K138:K201" si="5">G138-I138</f>
        <v>597904.92999999993</v>
      </c>
      <c r="L138" s="249">
        <v>0</v>
      </c>
      <c r="M138" s="249">
        <f t="shared" ref="M138:M201" si="6">K138-L138</f>
        <v>597904.92999999993</v>
      </c>
      <c r="N138" s="35"/>
      <c r="P138" s="37"/>
      <c r="V138" s="45"/>
      <c r="W138" s="46"/>
      <c r="X138" s="45"/>
    </row>
    <row r="139" spans="1:24" s="60" customFormat="1" ht="15" customHeight="1" x14ac:dyDescent="0.25">
      <c r="A139" s="47"/>
      <c r="B139" s="54"/>
      <c r="C139" s="55"/>
      <c r="D139" s="50" t="s">
        <v>274</v>
      </c>
      <c r="E139" s="93" t="s">
        <v>275</v>
      </c>
      <c r="F139" s="186"/>
      <c r="G139" s="264">
        <v>152356.51999999999</v>
      </c>
      <c r="H139" s="228"/>
      <c r="I139" s="242"/>
      <c r="J139" s="220"/>
      <c r="K139" s="265">
        <f t="shared" si="5"/>
        <v>152356.51999999999</v>
      </c>
      <c r="L139" s="249">
        <v>0</v>
      </c>
      <c r="M139" s="249">
        <f t="shared" si="6"/>
        <v>152356.51999999999</v>
      </c>
      <c r="N139" s="35"/>
      <c r="P139" s="37"/>
      <c r="V139" s="45"/>
      <c r="W139" s="46"/>
      <c r="X139" s="45"/>
    </row>
    <row r="140" spans="1:24" s="60" customFormat="1" ht="15" customHeight="1" x14ac:dyDescent="0.25">
      <c r="A140" s="47"/>
      <c r="B140" s="54"/>
      <c r="C140" s="55"/>
      <c r="D140" s="50" t="s">
        <v>276</v>
      </c>
      <c r="E140" s="93" t="s">
        <v>277</v>
      </c>
      <c r="F140" s="186"/>
      <c r="G140" s="264">
        <v>0</v>
      </c>
      <c r="H140" s="228"/>
      <c r="I140" s="242"/>
      <c r="J140" s="220"/>
      <c r="K140" s="265">
        <f t="shared" si="5"/>
        <v>0</v>
      </c>
      <c r="L140" s="249">
        <v>0</v>
      </c>
      <c r="M140" s="249">
        <f t="shared" si="6"/>
        <v>0</v>
      </c>
      <c r="N140" s="35"/>
      <c r="P140" s="37"/>
      <c r="V140" s="45"/>
      <c r="W140" s="46"/>
      <c r="X140" s="45"/>
    </row>
    <row r="141" spans="1:24" s="60" customFormat="1" ht="20.100000000000001" customHeight="1" thickBot="1" x14ac:dyDescent="0.3">
      <c r="A141" s="47" t="s">
        <v>6</v>
      </c>
      <c r="B141" s="54"/>
      <c r="C141" s="55"/>
      <c r="D141" s="94" t="s">
        <v>278</v>
      </c>
      <c r="E141" s="95" t="s">
        <v>279</v>
      </c>
      <c r="F141" s="188">
        <v>0</v>
      </c>
      <c r="G141" s="267">
        <v>761512015.0999999</v>
      </c>
      <c r="H141" s="228"/>
      <c r="I141" s="267">
        <v>3889988.51</v>
      </c>
      <c r="J141" s="220"/>
      <c r="K141" s="268">
        <f t="shared" si="5"/>
        <v>757622026.58999991</v>
      </c>
      <c r="L141" s="269">
        <v>40185217.919380002</v>
      </c>
      <c r="M141" s="269">
        <f t="shared" si="6"/>
        <v>717436808.67061996</v>
      </c>
      <c r="N141" s="35"/>
      <c r="P141" s="37"/>
      <c r="V141" s="45"/>
      <c r="W141" s="46"/>
      <c r="X141" s="45"/>
    </row>
    <row r="142" spans="1:24" s="101" customFormat="1" ht="20.100000000000001" customHeight="1" thickBot="1" x14ac:dyDescent="0.3">
      <c r="A142" s="96"/>
      <c r="B142" s="96"/>
      <c r="C142" s="97"/>
      <c r="D142" s="98"/>
      <c r="E142" s="99"/>
      <c r="F142" s="189"/>
      <c r="G142" s="270"/>
      <c r="H142" s="271"/>
      <c r="I142" s="272"/>
      <c r="J142" s="273"/>
      <c r="K142" s="274">
        <f t="shared" si="5"/>
        <v>0</v>
      </c>
      <c r="L142" s="275"/>
      <c r="M142" s="275">
        <f t="shared" si="6"/>
        <v>0</v>
      </c>
      <c r="N142" s="100"/>
      <c r="P142" s="102"/>
      <c r="V142" s="45"/>
      <c r="W142" s="46"/>
      <c r="X142" s="45"/>
    </row>
    <row r="143" spans="1:24" s="60" customFormat="1" ht="20.100000000000001" customHeight="1" x14ac:dyDescent="0.25">
      <c r="A143" s="47"/>
      <c r="B143" s="54"/>
      <c r="C143" s="55"/>
      <c r="D143" s="103"/>
      <c r="E143" s="104" t="s">
        <v>280</v>
      </c>
      <c r="F143" s="190"/>
      <c r="G143" s="276"/>
      <c r="H143" s="228"/>
      <c r="I143" s="242"/>
      <c r="J143" s="220"/>
      <c r="K143" s="233">
        <f t="shared" si="5"/>
        <v>0</v>
      </c>
      <c r="L143" s="277"/>
      <c r="M143" s="277">
        <f t="shared" si="6"/>
        <v>0</v>
      </c>
      <c r="N143" s="35"/>
      <c r="P143" s="37"/>
      <c r="V143" s="45"/>
      <c r="W143" s="46"/>
      <c r="X143" s="45"/>
    </row>
    <row r="144" spans="1:24" s="60" customFormat="1" ht="15" customHeight="1" x14ac:dyDescent="0.25">
      <c r="A144" s="47" t="s">
        <v>6</v>
      </c>
      <c r="B144" s="54"/>
      <c r="C144" s="55"/>
      <c r="D144" s="105" t="s">
        <v>281</v>
      </c>
      <c r="E144" s="106" t="s">
        <v>282</v>
      </c>
      <c r="F144" s="76">
        <f>+F145+F176</f>
        <v>0</v>
      </c>
      <c r="G144" s="250">
        <v>117897817.36000001</v>
      </c>
      <c r="H144" s="228"/>
      <c r="I144" s="243">
        <v>0</v>
      </c>
      <c r="J144" s="220"/>
      <c r="K144" s="221">
        <f t="shared" si="5"/>
        <v>117897817.36000001</v>
      </c>
      <c r="L144" s="278">
        <v>7815034.2978424374</v>
      </c>
      <c r="M144" s="278">
        <f t="shared" si="6"/>
        <v>110082783.06215757</v>
      </c>
      <c r="N144" s="35"/>
      <c r="P144" s="37"/>
      <c r="V144" s="45"/>
      <c r="W144" s="46"/>
      <c r="X144" s="45"/>
    </row>
    <row r="145" spans="1:24" s="60" customFormat="1" ht="15" customHeight="1" x14ac:dyDescent="0.25">
      <c r="A145" s="47" t="s">
        <v>6</v>
      </c>
      <c r="B145" s="54"/>
      <c r="C145" s="55"/>
      <c r="D145" s="107" t="s">
        <v>283</v>
      </c>
      <c r="E145" s="108" t="s">
        <v>284</v>
      </c>
      <c r="F145" s="72">
        <f>+F146+F154+F158+SUM(F162:F167)</f>
        <v>0</v>
      </c>
      <c r="G145" s="247">
        <v>116175717.38000001</v>
      </c>
      <c r="H145" s="228"/>
      <c r="I145" s="251">
        <v>0</v>
      </c>
      <c r="J145" s="220"/>
      <c r="K145" s="248">
        <f t="shared" si="5"/>
        <v>116175717.38000001</v>
      </c>
      <c r="L145" s="279">
        <v>7488186.5828424376</v>
      </c>
      <c r="M145" s="279">
        <f t="shared" si="6"/>
        <v>108687530.79715757</v>
      </c>
      <c r="N145" s="35"/>
      <c r="P145" s="37"/>
      <c r="V145" s="45"/>
      <c r="W145" s="46"/>
      <c r="X145" s="45"/>
    </row>
    <row r="146" spans="1:24" s="60" customFormat="1" ht="15" customHeight="1" x14ac:dyDescent="0.25">
      <c r="A146" s="47" t="s">
        <v>6</v>
      </c>
      <c r="B146" s="54"/>
      <c r="C146" s="55"/>
      <c r="D146" s="109" t="s">
        <v>285</v>
      </c>
      <c r="E146" s="110" t="s">
        <v>286</v>
      </c>
      <c r="F146" s="59">
        <f>SUM(F147:F153)</f>
        <v>0</v>
      </c>
      <c r="G146" s="227">
        <v>69229540.310000002</v>
      </c>
      <c r="H146" s="228"/>
      <c r="I146" s="243">
        <v>0</v>
      </c>
      <c r="J146" s="220"/>
      <c r="K146" s="229">
        <f t="shared" si="5"/>
        <v>69229540.310000002</v>
      </c>
      <c r="L146" s="280">
        <v>1165918.0860000001</v>
      </c>
      <c r="M146" s="280">
        <f t="shared" si="6"/>
        <v>68063622.224000007</v>
      </c>
      <c r="N146" s="35"/>
      <c r="P146" s="37"/>
      <c r="V146" s="45"/>
      <c r="W146" s="46"/>
      <c r="X146" s="45"/>
    </row>
    <row r="147" spans="1:24" s="18" customFormat="1" ht="15" customHeight="1" x14ac:dyDescent="0.25">
      <c r="A147" s="69"/>
      <c r="B147" s="70"/>
      <c r="C147" s="71"/>
      <c r="D147" s="111" t="s">
        <v>287</v>
      </c>
      <c r="E147" s="112" t="s">
        <v>288</v>
      </c>
      <c r="F147" s="178"/>
      <c r="G147" s="264">
        <v>66669468.43</v>
      </c>
      <c r="H147" s="228"/>
      <c r="I147" s="242"/>
      <c r="J147" s="220"/>
      <c r="K147" s="265">
        <f t="shared" si="5"/>
        <v>66669468.43</v>
      </c>
      <c r="L147" s="281">
        <v>1041782.5</v>
      </c>
      <c r="M147" s="281">
        <f t="shared" si="6"/>
        <v>65627685.93</v>
      </c>
      <c r="N147" s="35"/>
      <c r="P147" s="37"/>
      <c r="V147" s="45"/>
      <c r="W147" s="46"/>
      <c r="X147" s="45"/>
    </row>
    <row r="148" spans="1:24" s="18" customFormat="1" ht="15" customHeight="1" x14ac:dyDescent="0.25">
      <c r="A148" s="69"/>
      <c r="B148" s="70"/>
      <c r="C148" s="71"/>
      <c r="D148" s="111" t="s">
        <v>289</v>
      </c>
      <c r="E148" s="112" t="s">
        <v>290</v>
      </c>
      <c r="F148" s="178"/>
      <c r="G148" s="264">
        <v>186276.07</v>
      </c>
      <c r="H148" s="228"/>
      <c r="I148" s="242"/>
      <c r="J148" s="220"/>
      <c r="K148" s="265">
        <f t="shared" si="5"/>
        <v>186276.07</v>
      </c>
      <c r="L148" s="281">
        <v>58217.5</v>
      </c>
      <c r="M148" s="281">
        <f t="shared" si="6"/>
        <v>128058.57</v>
      </c>
      <c r="N148" s="35"/>
      <c r="P148" s="37"/>
      <c r="V148" s="45"/>
      <c r="W148" s="46"/>
      <c r="X148" s="45"/>
    </row>
    <row r="149" spans="1:24" s="18" customFormat="1" ht="15" customHeight="1" x14ac:dyDescent="0.25">
      <c r="A149" s="69"/>
      <c r="B149" s="70"/>
      <c r="C149" s="71"/>
      <c r="D149" s="111" t="s">
        <v>291</v>
      </c>
      <c r="E149" s="112" t="s">
        <v>292</v>
      </c>
      <c r="F149" s="178"/>
      <c r="G149" s="264">
        <v>2373795.81</v>
      </c>
      <c r="H149" s="228"/>
      <c r="I149" s="242"/>
      <c r="J149" s="220"/>
      <c r="K149" s="265">
        <f t="shared" si="5"/>
        <v>2373795.81</v>
      </c>
      <c r="L149" s="281">
        <v>65918.086000000054</v>
      </c>
      <c r="M149" s="281">
        <f t="shared" si="6"/>
        <v>2307877.7239999999</v>
      </c>
      <c r="N149" s="35"/>
      <c r="P149" s="37"/>
      <c r="V149" s="45"/>
      <c r="W149" s="46"/>
      <c r="X149" s="45"/>
    </row>
    <row r="150" spans="1:24" s="18" customFormat="1" ht="15" customHeight="1" x14ac:dyDescent="0.25">
      <c r="A150" s="47" t="s">
        <v>6</v>
      </c>
      <c r="B150" s="54"/>
      <c r="C150" s="55"/>
      <c r="D150" s="111" t="s">
        <v>293</v>
      </c>
      <c r="E150" s="112" t="s">
        <v>294</v>
      </c>
      <c r="F150" s="178"/>
      <c r="G150" s="231">
        <v>0</v>
      </c>
      <c r="H150" s="228"/>
      <c r="I150" s="243">
        <v>0</v>
      </c>
      <c r="J150" s="220"/>
      <c r="K150" s="233">
        <f t="shared" si="5"/>
        <v>0</v>
      </c>
      <c r="L150" s="280">
        <v>0</v>
      </c>
      <c r="M150" s="280">
        <f t="shared" si="6"/>
        <v>0</v>
      </c>
      <c r="N150" s="35"/>
      <c r="P150" s="37"/>
      <c r="V150" s="45"/>
      <c r="W150" s="46"/>
      <c r="X150" s="45"/>
    </row>
    <row r="151" spans="1:24" s="17" customFormat="1" ht="15" customHeight="1" x14ac:dyDescent="0.25">
      <c r="A151" s="69"/>
      <c r="B151" s="70" t="s">
        <v>45</v>
      </c>
      <c r="C151" s="71"/>
      <c r="D151" s="111" t="s">
        <v>295</v>
      </c>
      <c r="E151" s="112" t="s">
        <v>296</v>
      </c>
      <c r="F151" s="178"/>
      <c r="G151" s="264">
        <v>0</v>
      </c>
      <c r="H151" s="228"/>
      <c r="I151" s="257"/>
      <c r="J151" s="220"/>
      <c r="K151" s="265">
        <f t="shared" si="5"/>
        <v>0</v>
      </c>
      <c r="L151" s="282">
        <v>0</v>
      </c>
      <c r="M151" s="282">
        <f t="shared" si="6"/>
        <v>0</v>
      </c>
      <c r="N151" s="35"/>
      <c r="P151" s="37"/>
      <c r="V151" s="45"/>
      <c r="W151" s="46"/>
      <c r="X151" s="45"/>
    </row>
    <row r="152" spans="1:24" s="17" customFormat="1" ht="15" customHeight="1" x14ac:dyDescent="0.25">
      <c r="A152" s="69"/>
      <c r="B152" s="70" t="s">
        <v>132</v>
      </c>
      <c r="C152" s="71"/>
      <c r="D152" s="111" t="s">
        <v>297</v>
      </c>
      <c r="E152" s="112" t="s">
        <v>298</v>
      </c>
      <c r="F152" s="178"/>
      <c r="G152" s="264">
        <v>0</v>
      </c>
      <c r="H152" s="228"/>
      <c r="I152" s="257"/>
      <c r="J152" s="220"/>
      <c r="K152" s="265">
        <f t="shared" si="5"/>
        <v>0</v>
      </c>
      <c r="L152" s="282">
        <v>0</v>
      </c>
      <c r="M152" s="282">
        <f t="shared" si="6"/>
        <v>0</v>
      </c>
      <c r="N152" s="35"/>
      <c r="P152" s="37"/>
      <c r="V152" s="45"/>
      <c r="W152" s="46"/>
      <c r="X152" s="45"/>
    </row>
    <row r="153" spans="1:24" s="17" customFormat="1" ht="15" customHeight="1" x14ac:dyDescent="0.25">
      <c r="A153" s="69"/>
      <c r="B153" s="70"/>
      <c r="C153" s="71"/>
      <c r="D153" s="111" t="s">
        <v>299</v>
      </c>
      <c r="E153" s="112" t="s">
        <v>300</v>
      </c>
      <c r="F153" s="178"/>
      <c r="G153" s="264">
        <v>0</v>
      </c>
      <c r="H153" s="228"/>
      <c r="I153" s="257"/>
      <c r="J153" s="220"/>
      <c r="K153" s="265">
        <f t="shared" si="5"/>
        <v>0</v>
      </c>
      <c r="L153" s="282">
        <v>0</v>
      </c>
      <c r="M153" s="282">
        <f t="shared" si="6"/>
        <v>0</v>
      </c>
      <c r="N153" s="35"/>
      <c r="P153" s="37"/>
      <c r="V153" s="45"/>
      <c r="W153" s="46"/>
      <c r="X153" s="45"/>
    </row>
    <row r="154" spans="1:24" s="60" customFormat="1" ht="15" customHeight="1" x14ac:dyDescent="0.25">
      <c r="A154" s="47" t="s">
        <v>6</v>
      </c>
      <c r="B154" s="54"/>
      <c r="C154" s="55"/>
      <c r="D154" s="109" t="s">
        <v>301</v>
      </c>
      <c r="E154" s="110" t="s">
        <v>302</v>
      </c>
      <c r="F154" s="59">
        <f>SUM(F155:F157)</f>
        <v>0</v>
      </c>
      <c r="G154" s="227">
        <v>16408</v>
      </c>
      <c r="H154" s="228"/>
      <c r="I154" s="243">
        <v>0</v>
      </c>
      <c r="J154" s="220"/>
      <c r="K154" s="229">
        <f t="shared" si="5"/>
        <v>16408</v>
      </c>
      <c r="L154" s="280">
        <v>920.56648749999999</v>
      </c>
      <c r="M154" s="280">
        <f t="shared" si="6"/>
        <v>15487.4335125</v>
      </c>
      <c r="N154" s="35"/>
      <c r="P154" s="37"/>
      <c r="V154" s="45"/>
      <c r="W154" s="46"/>
      <c r="X154" s="45"/>
    </row>
    <row r="155" spans="1:24" s="60" customFormat="1" ht="15" customHeight="1" x14ac:dyDescent="0.25">
      <c r="A155" s="47"/>
      <c r="B155" s="54" t="s">
        <v>45</v>
      </c>
      <c r="C155" s="55"/>
      <c r="D155" s="111" t="s">
        <v>303</v>
      </c>
      <c r="E155" s="112" t="s">
        <v>304</v>
      </c>
      <c r="F155" s="178"/>
      <c r="G155" s="264">
        <v>16408</v>
      </c>
      <c r="H155" s="228"/>
      <c r="I155" s="242"/>
      <c r="J155" s="220"/>
      <c r="K155" s="265">
        <f t="shared" si="5"/>
        <v>16408</v>
      </c>
      <c r="L155" s="282">
        <v>0</v>
      </c>
      <c r="M155" s="282">
        <f t="shared" si="6"/>
        <v>16408</v>
      </c>
      <c r="N155" s="35"/>
      <c r="P155" s="37"/>
      <c r="V155" s="45"/>
      <c r="W155" s="46"/>
      <c r="X155" s="45"/>
    </row>
    <row r="156" spans="1:24" s="60" customFormat="1" ht="15" customHeight="1" x14ac:dyDescent="0.25">
      <c r="A156" s="47"/>
      <c r="B156" s="54" t="s">
        <v>132</v>
      </c>
      <c r="C156" s="55"/>
      <c r="D156" s="111" t="s">
        <v>305</v>
      </c>
      <c r="E156" s="112" t="s">
        <v>306</v>
      </c>
      <c r="F156" s="178"/>
      <c r="G156" s="264">
        <v>0</v>
      </c>
      <c r="H156" s="228"/>
      <c r="I156" s="242"/>
      <c r="J156" s="220"/>
      <c r="K156" s="265">
        <f t="shared" si="5"/>
        <v>0</v>
      </c>
      <c r="L156" s="282">
        <v>0</v>
      </c>
      <c r="M156" s="282">
        <f t="shared" si="6"/>
        <v>0</v>
      </c>
      <c r="N156" s="35"/>
      <c r="P156" s="37"/>
      <c r="V156" s="45"/>
      <c r="W156" s="46"/>
      <c r="X156" s="45"/>
    </row>
    <row r="157" spans="1:24" s="60" customFormat="1" ht="15" customHeight="1" x14ac:dyDescent="0.25">
      <c r="A157" s="47"/>
      <c r="B157" s="54"/>
      <c r="C157" s="55"/>
      <c r="D157" s="111" t="s">
        <v>307</v>
      </c>
      <c r="E157" s="112" t="s">
        <v>308</v>
      </c>
      <c r="F157" s="178"/>
      <c r="G157" s="264">
        <v>0</v>
      </c>
      <c r="H157" s="228"/>
      <c r="I157" s="242"/>
      <c r="J157" s="220"/>
      <c r="K157" s="265">
        <f t="shared" si="5"/>
        <v>0</v>
      </c>
      <c r="L157" s="282">
        <v>920.56648749999999</v>
      </c>
      <c r="M157" s="282">
        <f t="shared" si="6"/>
        <v>-920.56648749999999</v>
      </c>
      <c r="N157" s="35"/>
      <c r="P157" s="37"/>
      <c r="V157" s="45"/>
      <c r="W157" s="46"/>
      <c r="X157" s="45"/>
    </row>
    <row r="158" spans="1:24" s="60" customFormat="1" ht="15" customHeight="1" x14ac:dyDescent="0.25">
      <c r="A158" s="47" t="s">
        <v>6</v>
      </c>
      <c r="B158" s="54"/>
      <c r="C158" s="55"/>
      <c r="D158" s="109" t="s">
        <v>309</v>
      </c>
      <c r="E158" s="110" t="s">
        <v>310</v>
      </c>
      <c r="F158" s="58">
        <f>SUM(F159:F161)</f>
        <v>0</v>
      </c>
      <c r="G158" s="227">
        <v>40718906.369999997</v>
      </c>
      <c r="H158" s="283"/>
      <c r="I158" s="284">
        <v>0</v>
      </c>
      <c r="J158" s="220"/>
      <c r="K158" s="229">
        <f t="shared" si="5"/>
        <v>40718906.369999997</v>
      </c>
      <c r="L158" s="280">
        <v>6311113.9233549386</v>
      </c>
      <c r="M158" s="280">
        <f t="shared" si="6"/>
        <v>34407792.446645059</v>
      </c>
      <c r="N158" s="35"/>
      <c r="P158" s="37"/>
      <c r="V158" s="45"/>
      <c r="W158" s="46"/>
      <c r="X158" s="45"/>
    </row>
    <row r="159" spans="1:24" s="60" customFormat="1" ht="15" customHeight="1" x14ac:dyDescent="0.25">
      <c r="A159" s="47"/>
      <c r="B159" s="54"/>
      <c r="C159" s="55"/>
      <c r="D159" s="111" t="s">
        <v>311</v>
      </c>
      <c r="E159" s="112" t="s">
        <v>312</v>
      </c>
      <c r="F159" s="178"/>
      <c r="G159" s="231">
        <v>21946243.25</v>
      </c>
      <c r="H159" s="228"/>
      <c r="I159" s="242"/>
      <c r="J159" s="220"/>
      <c r="K159" s="233">
        <f t="shared" si="5"/>
        <v>21946243.25</v>
      </c>
      <c r="L159" s="282">
        <v>3272612.9442451941</v>
      </c>
      <c r="M159" s="282">
        <f t="shared" si="6"/>
        <v>18673630.305754807</v>
      </c>
      <c r="N159" s="35"/>
      <c r="P159" s="37"/>
      <c r="V159" s="45"/>
      <c r="W159" s="46"/>
      <c r="X159" s="45"/>
    </row>
    <row r="160" spans="1:24" s="60" customFormat="1" ht="15" customHeight="1" x14ac:dyDescent="0.25">
      <c r="A160" s="47"/>
      <c r="B160" s="54"/>
      <c r="C160" s="55"/>
      <c r="D160" s="111" t="s">
        <v>313</v>
      </c>
      <c r="E160" s="112" t="s">
        <v>314</v>
      </c>
      <c r="F160" s="178"/>
      <c r="G160" s="231">
        <v>5195955.01</v>
      </c>
      <c r="H160" s="228"/>
      <c r="I160" s="242"/>
      <c r="J160" s="220"/>
      <c r="K160" s="233">
        <f t="shared" si="5"/>
        <v>5195955.01</v>
      </c>
      <c r="L160" s="282">
        <v>0</v>
      </c>
      <c r="M160" s="282">
        <f t="shared" si="6"/>
        <v>5195955.01</v>
      </c>
      <c r="N160" s="35"/>
      <c r="P160" s="37"/>
      <c r="V160" s="45"/>
      <c r="W160" s="46"/>
      <c r="X160" s="45"/>
    </row>
    <row r="161" spans="1:24" s="60" customFormat="1" ht="15" customHeight="1" x14ac:dyDescent="0.25">
      <c r="A161" s="47"/>
      <c r="B161" s="54"/>
      <c r="C161" s="55"/>
      <c r="D161" s="111" t="s">
        <v>315</v>
      </c>
      <c r="E161" s="112" t="s">
        <v>316</v>
      </c>
      <c r="F161" s="178"/>
      <c r="G161" s="231">
        <v>13576708.109999999</v>
      </c>
      <c r="H161" s="228"/>
      <c r="I161" s="242"/>
      <c r="J161" s="220"/>
      <c r="K161" s="233">
        <f t="shared" si="5"/>
        <v>13576708.109999999</v>
      </c>
      <c r="L161" s="282">
        <v>3038500.9791097441</v>
      </c>
      <c r="M161" s="282">
        <f t="shared" si="6"/>
        <v>10538207.130890256</v>
      </c>
      <c r="N161" s="35"/>
      <c r="P161" s="37"/>
      <c r="V161" s="45"/>
      <c r="W161" s="46"/>
      <c r="X161" s="45"/>
    </row>
    <row r="162" spans="1:24" s="60" customFormat="1" ht="15" customHeight="1" x14ac:dyDescent="0.25">
      <c r="A162" s="47"/>
      <c r="B162" s="54"/>
      <c r="C162" s="55"/>
      <c r="D162" s="109" t="s">
        <v>317</v>
      </c>
      <c r="E162" s="110" t="s">
        <v>318</v>
      </c>
      <c r="F162" s="181"/>
      <c r="G162" s="239">
        <v>1071831.28</v>
      </c>
      <c r="H162" s="283"/>
      <c r="I162" s="285"/>
      <c r="J162" s="220"/>
      <c r="K162" s="240">
        <f t="shared" si="5"/>
        <v>1071831.28</v>
      </c>
      <c r="L162" s="282">
        <v>4335.9387500000003</v>
      </c>
      <c r="M162" s="282">
        <f t="shared" si="6"/>
        <v>1067495.3412500001</v>
      </c>
      <c r="N162" s="35"/>
      <c r="P162" s="37"/>
      <c r="V162" s="45"/>
      <c r="W162" s="46"/>
      <c r="X162" s="45"/>
    </row>
    <row r="163" spans="1:24" s="60" customFormat="1" ht="15" customHeight="1" x14ac:dyDescent="0.25">
      <c r="A163" s="47"/>
      <c r="B163" s="54"/>
      <c r="C163" s="55"/>
      <c r="D163" s="109" t="s">
        <v>319</v>
      </c>
      <c r="E163" s="110" t="s">
        <v>320</v>
      </c>
      <c r="F163" s="181"/>
      <c r="G163" s="239">
        <v>4843790.9000000004</v>
      </c>
      <c r="H163" s="283"/>
      <c r="I163" s="285"/>
      <c r="J163" s="220"/>
      <c r="K163" s="240">
        <f t="shared" si="5"/>
        <v>4843790.9000000004</v>
      </c>
      <c r="L163" s="286">
        <v>0</v>
      </c>
      <c r="M163" s="286">
        <f t="shared" si="6"/>
        <v>4843790.9000000004</v>
      </c>
      <c r="N163" s="35"/>
      <c r="P163" s="37"/>
      <c r="V163" s="45"/>
      <c r="W163" s="46"/>
      <c r="X163" s="45"/>
    </row>
    <row r="164" spans="1:24" s="60" customFormat="1" ht="15" customHeight="1" x14ac:dyDescent="0.25">
      <c r="A164" s="47"/>
      <c r="B164" s="54"/>
      <c r="C164" s="55"/>
      <c r="D164" s="109" t="s">
        <v>321</v>
      </c>
      <c r="E164" s="110" t="s">
        <v>322</v>
      </c>
      <c r="F164" s="181"/>
      <c r="G164" s="239">
        <v>0</v>
      </c>
      <c r="H164" s="283"/>
      <c r="I164" s="285"/>
      <c r="J164" s="220"/>
      <c r="K164" s="240">
        <f t="shared" si="5"/>
        <v>0</v>
      </c>
      <c r="L164" s="286">
        <v>0</v>
      </c>
      <c r="M164" s="286">
        <f t="shared" si="6"/>
        <v>0</v>
      </c>
      <c r="N164" s="35"/>
      <c r="P164" s="37"/>
      <c r="V164" s="45"/>
      <c r="W164" s="46"/>
      <c r="X164" s="45"/>
    </row>
    <row r="165" spans="1:24" s="60" customFormat="1" ht="15" customHeight="1" x14ac:dyDescent="0.25">
      <c r="A165" s="47"/>
      <c r="B165" s="54"/>
      <c r="C165" s="55"/>
      <c r="D165" s="109" t="s">
        <v>323</v>
      </c>
      <c r="E165" s="110" t="s">
        <v>324</v>
      </c>
      <c r="F165" s="181"/>
      <c r="G165" s="239">
        <v>13128.85</v>
      </c>
      <c r="H165" s="283"/>
      <c r="I165" s="285"/>
      <c r="J165" s="220"/>
      <c r="K165" s="240">
        <f t="shared" si="5"/>
        <v>13128.85</v>
      </c>
      <c r="L165" s="286">
        <v>0</v>
      </c>
      <c r="M165" s="286">
        <f t="shared" si="6"/>
        <v>13128.85</v>
      </c>
      <c r="N165" s="35"/>
      <c r="P165" s="37"/>
      <c r="V165" s="45"/>
      <c r="W165" s="46"/>
      <c r="X165" s="45"/>
    </row>
    <row r="166" spans="1:24" s="60" customFormat="1" ht="15" customHeight="1" x14ac:dyDescent="0.25">
      <c r="A166" s="47"/>
      <c r="B166" s="54"/>
      <c r="C166" s="55"/>
      <c r="D166" s="109" t="s">
        <v>325</v>
      </c>
      <c r="E166" s="113" t="s">
        <v>326</v>
      </c>
      <c r="F166" s="181"/>
      <c r="G166" s="239">
        <v>282111.67</v>
      </c>
      <c r="H166" s="283"/>
      <c r="I166" s="285"/>
      <c r="J166" s="220"/>
      <c r="K166" s="240">
        <f t="shared" si="5"/>
        <v>282111.67</v>
      </c>
      <c r="L166" s="282">
        <v>5898.0682499999984</v>
      </c>
      <c r="M166" s="282">
        <f t="shared" si="6"/>
        <v>276213.60174999997</v>
      </c>
      <c r="N166" s="35"/>
      <c r="P166" s="37"/>
      <c r="V166" s="45"/>
      <c r="W166" s="46"/>
      <c r="X166" s="45"/>
    </row>
    <row r="167" spans="1:24" s="60" customFormat="1" ht="15" customHeight="1" x14ac:dyDescent="0.25">
      <c r="A167" s="47" t="s">
        <v>6</v>
      </c>
      <c r="B167" s="54" t="s">
        <v>45</v>
      </c>
      <c r="C167" s="55"/>
      <c r="D167" s="109" t="s">
        <v>327</v>
      </c>
      <c r="E167" s="110" t="s">
        <v>328</v>
      </c>
      <c r="F167" s="58">
        <f>SUM(F168:F175)</f>
        <v>0</v>
      </c>
      <c r="G167" s="227">
        <v>0</v>
      </c>
      <c r="H167" s="283"/>
      <c r="I167" s="285">
        <v>0</v>
      </c>
      <c r="J167" s="287"/>
      <c r="K167" s="229">
        <f t="shared" si="5"/>
        <v>0</v>
      </c>
      <c r="L167" s="280">
        <v>0</v>
      </c>
      <c r="M167" s="280">
        <f t="shared" si="6"/>
        <v>0</v>
      </c>
      <c r="N167" s="35"/>
      <c r="P167" s="37"/>
      <c r="V167" s="45"/>
      <c r="W167" s="46"/>
      <c r="X167" s="45"/>
    </row>
    <row r="168" spans="1:24" s="92" customFormat="1" ht="15" customHeight="1" x14ac:dyDescent="0.25">
      <c r="A168" s="47"/>
      <c r="B168" s="54" t="s">
        <v>45</v>
      </c>
      <c r="C168" s="55"/>
      <c r="D168" s="109" t="s">
        <v>329</v>
      </c>
      <c r="E168" s="114" t="s">
        <v>330</v>
      </c>
      <c r="F168" s="184"/>
      <c r="G168" s="231">
        <v>0</v>
      </c>
      <c r="H168" s="283"/>
      <c r="I168" s="288"/>
      <c r="J168" s="289"/>
      <c r="K168" s="233">
        <f t="shared" si="5"/>
        <v>0</v>
      </c>
      <c r="L168" s="286">
        <v>0</v>
      </c>
      <c r="M168" s="286">
        <f t="shared" si="6"/>
        <v>0</v>
      </c>
      <c r="N168" s="115"/>
      <c r="P168" s="116"/>
      <c r="V168" s="45"/>
      <c r="W168" s="46"/>
      <c r="X168" s="45"/>
    </row>
    <row r="169" spans="1:24" s="92" customFormat="1" ht="15" customHeight="1" x14ac:dyDescent="0.25">
      <c r="A169" s="47"/>
      <c r="B169" s="54" t="s">
        <v>45</v>
      </c>
      <c r="C169" s="55"/>
      <c r="D169" s="109" t="s">
        <v>331</v>
      </c>
      <c r="E169" s="114" t="s">
        <v>332</v>
      </c>
      <c r="F169" s="184"/>
      <c r="G169" s="231">
        <v>0</v>
      </c>
      <c r="H169" s="283"/>
      <c r="I169" s="288"/>
      <c r="J169" s="289"/>
      <c r="K169" s="233">
        <f t="shared" si="5"/>
        <v>0</v>
      </c>
      <c r="L169" s="286">
        <v>0</v>
      </c>
      <c r="M169" s="286">
        <f t="shared" si="6"/>
        <v>0</v>
      </c>
      <c r="N169" s="115"/>
      <c r="P169" s="116"/>
      <c r="V169" s="45"/>
      <c r="W169" s="46"/>
      <c r="X169" s="45"/>
    </row>
    <row r="170" spans="1:24" s="92" customFormat="1" ht="15" customHeight="1" x14ac:dyDescent="0.25">
      <c r="A170" s="47"/>
      <c r="B170" s="54" t="s">
        <v>45</v>
      </c>
      <c r="C170" s="55"/>
      <c r="D170" s="109" t="s">
        <v>333</v>
      </c>
      <c r="E170" s="114" t="s">
        <v>334</v>
      </c>
      <c r="F170" s="184"/>
      <c r="G170" s="231">
        <v>0</v>
      </c>
      <c r="H170" s="283"/>
      <c r="I170" s="288"/>
      <c r="J170" s="289"/>
      <c r="K170" s="233">
        <f t="shared" si="5"/>
        <v>0</v>
      </c>
      <c r="L170" s="286">
        <v>0</v>
      </c>
      <c r="M170" s="286">
        <f t="shared" si="6"/>
        <v>0</v>
      </c>
      <c r="N170" s="115"/>
      <c r="P170" s="116"/>
      <c r="V170" s="45"/>
      <c r="W170" s="46"/>
      <c r="X170" s="45"/>
    </row>
    <row r="171" spans="1:24" s="92" customFormat="1" ht="15" customHeight="1" x14ac:dyDescent="0.25">
      <c r="A171" s="47"/>
      <c r="B171" s="54" t="s">
        <v>45</v>
      </c>
      <c r="C171" s="55"/>
      <c r="D171" s="109" t="s">
        <v>335</v>
      </c>
      <c r="E171" s="114" t="s">
        <v>336</v>
      </c>
      <c r="F171" s="184"/>
      <c r="G171" s="231">
        <v>0</v>
      </c>
      <c r="H171" s="283"/>
      <c r="I171" s="288"/>
      <c r="J171" s="289"/>
      <c r="K171" s="233">
        <f t="shared" si="5"/>
        <v>0</v>
      </c>
      <c r="L171" s="286">
        <v>0</v>
      </c>
      <c r="M171" s="286">
        <f t="shared" si="6"/>
        <v>0</v>
      </c>
      <c r="N171" s="115"/>
      <c r="P171" s="116"/>
      <c r="V171" s="45"/>
      <c r="W171" s="46"/>
      <c r="X171" s="45"/>
    </row>
    <row r="172" spans="1:24" s="92" customFormat="1" ht="15" customHeight="1" x14ac:dyDescent="0.25">
      <c r="A172" s="47"/>
      <c r="B172" s="54" t="s">
        <v>45</v>
      </c>
      <c r="C172" s="55"/>
      <c r="D172" s="109" t="s">
        <v>337</v>
      </c>
      <c r="E172" s="114" t="s">
        <v>338</v>
      </c>
      <c r="F172" s="184"/>
      <c r="G172" s="231">
        <v>0</v>
      </c>
      <c r="H172" s="283"/>
      <c r="I172" s="288"/>
      <c r="J172" s="289"/>
      <c r="K172" s="233">
        <f t="shared" si="5"/>
        <v>0</v>
      </c>
      <c r="L172" s="286">
        <v>0</v>
      </c>
      <c r="M172" s="286">
        <f t="shared" si="6"/>
        <v>0</v>
      </c>
      <c r="N172" s="115"/>
      <c r="P172" s="116"/>
      <c r="V172" s="45"/>
      <c r="W172" s="46"/>
      <c r="X172" s="45"/>
    </row>
    <row r="173" spans="1:24" s="92" customFormat="1" ht="15" customHeight="1" x14ac:dyDescent="0.25">
      <c r="A173" s="47"/>
      <c r="B173" s="54" t="s">
        <v>45</v>
      </c>
      <c r="C173" s="55"/>
      <c r="D173" s="109" t="s">
        <v>339</v>
      </c>
      <c r="E173" s="114" t="s">
        <v>340</v>
      </c>
      <c r="F173" s="184"/>
      <c r="G173" s="231">
        <v>0</v>
      </c>
      <c r="H173" s="283"/>
      <c r="I173" s="288"/>
      <c r="J173" s="289"/>
      <c r="K173" s="233">
        <f t="shared" si="5"/>
        <v>0</v>
      </c>
      <c r="L173" s="286">
        <v>0</v>
      </c>
      <c r="M173" s="286">
        <f t="shared" si="6"/>
        <v>0</v>
      </c>
      <c r="N173" s="115"/>
      <c r="P173" s="116"/>
      <c r="V173" s="45"/>
      <c r="W173" s="46"/>
      <c r="X173" s="45"/>
    </row>
    <row r="174" spans="1:24" s="92" customFormat="1" ht="15" customHeight="1" x14ac:dyDescent="0.25">
      <c r="A174" s="47"/>
      <c r="B174" s="54" t="s">
        <v>45</v>
      </c>
      <c r="C174" s="55"/>
      <c r="D174" s="109" t="s">
        <v>341</v>
      </c>
      <c r="E174" s="114" t="s">
        <v>342</v>
      </c>
      <c r="F174" s="184"/>
      <c r="G174" s="231">
        <v>0</v>
      </c>
      <c r="H174" s="283"/>
      <c r="I174" s="288"/>
      <c r="J174" s="289"/>
      <c r="K174" s="233">
        <f t="shared" si="5"/>
        <v>0</v>
      </c>
      <c r="L174" s="286">
        <v>0</v>
      </c>
      <c r="M174" s="286">
        <f t="shared" si="6"/>
        <v>0</v>
      </c>
      <c r="N174" s="115"/>
      <c r="P174" s="116"/>
      <c r="V174" s="45"/>
      <c r="W174" s="46"/>
      <c r="X174" s="45"/>
    </row>
    <row r="175" spans="1:24" s="92" customFormat="1" ht="15" customHeight="1" x14ac:dyDescent="0.25">
      <c r="A175" s="47"/>
      <c r="B175" s="54" t="s">
        <v>45</v>
      </c>
      <c r="C175" s="55"/>
      <c r="D175" s="109" t="s">
        <v>343</v>
      </c>
      <c r="E175" s="117" t="s">
        <v>344</v>
      </c>
      <c r="F175" s="184"/>
      <c r="G175" s="231">
        <v>0</v>
      </c>
      <c r="H175" s="283"/>
      <c r="I175" s="288"/>
      <c r="J175" s="289"/>
      <c r="K175" s="233">
        <f t="shared" si="5"/>
        <v>0</v>
      </c>
      <c r="L175" s="290">
        <v>0</v>
      </c>
      <c r="M175" s="290">
        <f t="shared" si="6"/>
        <v>0</v>
      </c>
      <c r="N175" s="115"/>
      <c r="P175" s="116"/>
      <c r="V175" s="45"/>
      <c r="W175" s="46"/>
      <c r="X175" s="45"/>
    </row>
    <row r="176" spans="1:24" s="60" customFormat="1" ht="15" customHeight="1" x14ac:dyDescent="0.25">
      <c r="A176" s="47" t="s">
        <v>6</v>
      </c>
      <c r="B176" s="54"/>
      <c r="C176" s="55"/>
      <c r="D176" s="107" t="s">
        <v>345</v>
      </c>
      <c r="E176" s="118" t="s">
        <v>346</v>
      </c>
      <c r="F176" s="88">
        <f>SUM(F177:F183)</f>
        <v>0</v>
      </c>
      <c r="G176" s="247">
        <v>1722099.9800000002</v>
      </c>
      <c r="H176" s="228"/>
      <c r="I176" s="243">
        <v>0</v>
      </c>
      <c r="J176" s="220"/>
      <c r="K176" s="248">
        <f t="shared" si="5"/>
        <v>1722099.9800000002</v>
      </c>
      <c r="L176" s="291">
        <v>326847.71499999997</v>
      </c>
      <c r="M176" s="291">
        <f t="shared" si="6"/>
        <v>1395252.2650000001</v>
      </c>
      <c r="N176" s="35"/>
      <c r="P176" s="37"/>
      <c r="V176" s="45"/>
      <c r="W176" s="46"/>
      <c r="X176" s="45"/>
    </row>
    <row r="177" spans="1:24" s="60" customFormat="1" ht="15" customHeight="1" x14ac:dyDescent="0.25">
      <c r="A177" s="47"/>
      <c r="B177" s="54"/>
      <c r="C177" s="55"/>
      <c r="D177" s="109" t="s">
        <v>347</v>
      </c>
      <c r="E177" s="110" t="s">
        <v>348</v>
      </c>
      <c r="F177" s="181"/>
      <c r="G177" s="239">
        <v>73849.77</v>
      </c>
      <c r="H177" s="228"/>
      <c r="I177" s="242"/>
      <c r="J177" s="220"/>
      <c r="K177" s="240">
        <f t="shared" si="5"/>
        <v>73849.77</v>
      </c>
      <c r="L177" s="286">
        <v>0</v>
      </c>
      <c r="M177" s="286">
        <f t="shared" si="6"/>
        <v>73849.77</v>
      </c>
      <c r="N177" s="35"/>
      <c r="P177" s="37"/>
      <c r="V177" s="45"/>
      <c r="W177" s="46"/>
      <c r="X177" s="45"/>
    </row>
    <row r="178" spans="1:24" s="60" customFormat="1" ht="15" customHeight="1" x14ac:dyDescent="0.25">
      <c r="A178" s="47"/>
      <c r="B178" s="54"/>
      <c r="C178" s="55"/>
      <c r="D178" s="109" t="s">
        <v>349</v>
      </c>
      <c r="E178" s="110" t="s">
        <v>350</v>
      </c>
      <c r="F178" s="181"/>
      <c r="G178" s="239">
        <v>434074.45</v>
      </c>
      <c r="H178" s="228"/>
      <c r="I178" s="242"/>
      <c r="J178" s="220"/>
      <c r="K178" s="240">
        <f t="shared" si="5"/>
        <v>434074.45</v>
      </c>
      <c r="L178" s="282">
        <v>481.59500000000003</v>
      </c>
      <c r="M178" s="282">
        <f t="shared" si="6"/>
        <v>433592.85500000004</v>
      </c>
      <c r="N178" s="35"/>
      <c r="P178" s="37"/>
      <c r="V178" s="45"/>
      <c r="W178" s="46"/>
      <c r="X178" s="45"/>
    </row>
    <row r="179" spans="1:24" s="60" customFormat="1" ht="15" customHeight="1" x14ac:dyDescent="0.25">
      <c r="A179" s="47"/>
      <c r="B179" s="54"/>
      <c r="C179" s="55"/>
      <c r="D179" s="109" t="s">
        <v>351</v>
      </c>
      <c r="E179" s="113" t="s">
        <v>352</v>
      </c>
      <c r="F179" s="181"/>
      <c r="G179" s="239">
        <v>314452.75</v>
      </c>
      <c r="H179" s="228"/>
      <c r="I179" s="242"/>
      <c r="J179" s="220"/>
      <c r="K179" s="240">
        <f t="shared" si="5"/>
        <v>314452.75</v>
      </c>
      <c r="L179" s="290">
        <v>0</v>
      </c>
      <c r="M179" s="290">
        <f t="shared" si="6"/>
        <v>314452.75</v>
      </c>
      <c r="N179" s="35"/>
      <c r="P179" s="37"/>
      <c r="V179" s="45"/>
      <c r="W179" s="46"/>
      <c r="X179" s="45"/>
    </row>
    <row r="180" spans="1:24" s="60" customFormat="1" ht="15" customHeight="1" x14ac:dyDescent="0.25">
      <c r="A180" s="47"/>
      <c r="B180" s="54"/>
      <c r="C180" s="55"/>
      <c r="D180" s="109" t="s">
        <v>353</v>
      </c>
      <c r="E180" s="113" t="s">
        <v>354</v>
      </c>
      <c r="F180" s="181"/>
      <c r="G180" s="239">
        <v>569598.13</v>
      </c>
      <c r="H180" s="228"/>
      <c r="I180" s="242"/>
      <c r="J180" s="220"/>
      <c r="K180" s="240">
        <f t="shared" si="5"/>
        <v>569598.13</v>
      </c>
      <c r="L180" s="282">
        <v>1464</v>
      </c>
      <c r="M180" s="282">
        <f t="shared" si="6"/>
        <v>568134.13</v>
      </c>
      <c r="N180" s="35"/>
      <c r="P180" s="37"/>
      <c r="V180" s="45"/>
      <c r="W180" s="46"/>
      <c r="X180" s="45"/>
    </row>
    <row r="181" spans="1:24" s="60" customFormat="1" ht="15" customHeight="1" x14ac:dyDescent="0.25">
      <c r="A181" s="47"/>
      <c r="B181" s="54"/>
      <c r="C181" s="55"/>
      <c r="D181" s="109" t="s">
        <v>355</v>
      </c>
      <c r="E181" s="113" t="s">
        <v>356</v>
      </c>
      <c r="F181" s="181"/>
      <c r="G181" s="239">
        <v>74072.34</v>
      </c>
      <c r="H181" s="228"/>
      <c r="I181" s="242"/>
      <c r="J181" s="220"/>
      <c r="K181" s="240">
        <f t="shared" si="5"/>
        <v>74072.34</v>
      </c>
      <c r="L181" s="282">
        <v>381.25</v>
      </c>
      <c r="M181" s="282">
        <f t="shared" si="6"/>
        <v>73691.09</v>
      </c>
      <c r="N181" s="35"/>
      <c r="P181" s="37"/>
      <c r="V181" s="45"/>
      <c r="W181" s="46"/>
      <c r="X181" s="45"/>
    </row>
    <row r="182" spans="1:24" s="60" customFormat="1" ht="15" customHeight="1" x14ac:dyDescent="0.25">
      <c r="A182" s="47"/>
      <c r="B182" s="54"/>
      <c r="C182" s="55"/>
      <c r="D182" s="109" t="s">
        <v>357</v>
      </c>
      <c r="E182" s="110" t="s">
        <v>358</v>
      </c>
      <c r="F182" s="181"/>
      <c r="G182" s="239">
        <v>256052.54</v>
      </c>
      <c r="H182" s="228"/>
      <c r="I182" s="242"/>
      <c r="J182" s="220"/>
      <c r="K182" s="240">
        <f t="shared" si="5"/>
        <v>256052.54</v>
      </c>
      <c r="L182" s="282">
        <v>324520.87</v>
      </c>
      <c r="M182" s="282">
        <f t="shared" si="6"/>
        <v>-68468.329999999987</v>
      </c>
      <c r="N182" s="35"/>
      <c r="P182" s="37"/>
      <c r="V182" s="45"/>
      <c r="W182" s="46"/>
      <c r="X182" s="45"/>
    </row>
    <row r="183" spans="1:24" s="60" customFormat="1" ht="15" customHeight="1" x14ac:dyDescent="0.25">
      <c r="A183" s="47"/>
      <c r="B183" s="54" t="s">
        <v>45</v>
      </c>
      <c r="C183" s="55"/>
      <c r="D183" s="109" t="s">
        <v>359</v>
      </c>
      <c r="E183" s="110" t="s">
        <v>360</v>
      </c>
      <c r="F183" s="181"/>
      <c r="G183" s="239">
        <v>0</v>
      </c>
      <c r="H183" s="228"/>
      <c r="I183" s="242"/>
      <c r="J183" s="220"/>
      <c r="K183" s="240">
        <f t="shared" si="5"/>
        <v>0</v>
      </c>
      <c r="L183" s="286">
        <v>0</v>
      </c>
      <c r="M183" s="286">
        <f t="shared" si="6"/>
        <v>0</v>
      </c>
      <c r="N183" s="35"/>
      <c r="P183" s="37"/>
      <c r="V183" s="45"/>
      <c r="W183" s="46"/>
      <c r="X183" s="45"/>
    </row>
    <row r="184" spans="1:24" s="60" customFormat="1" ht="15" customHeight="1" x14ac:dyDescent="0.25">
      <c r="A184" s="47" t="s">
        <v>6</v>
      </c>
      <c r="B184" s="54"/>
      <c r="C184" s="55"/>
      <c r="D184" s="105" t="s">
        <v>361</v>
      </c>
      <c r="E184" s="106" t="s">
        <v>362</v>
      </c>
      <c r="F184" s="76">
        <v>0</v>
      </c>
      <c r="G184" s="250">
        <v>377489065.44999993</v>
      </c>
      <c r="H184" s="228"/>
      <c r="I184" s="251">
        <v>3889988.51</v>
      </c>
      <c r="J184" s="220"/>
      <c r="K184" s="221">
        <f t="shared" si="5"/>
        <v>373599076.93999994</v>
      </c>
      <c r="L184" s="278">
        <v>3874068.0879931506</v>
      </c>
      <c r="M184" s="278">
        <f t="shared" si="6"/>
        <v>369725008.85200679</v>
      </c>
      <c r="N184" s="35"/>
      <c r="P184" s="37"/>
      <c r="V184" s="45"/>
      <c r="W184" s="46"/>
      <c r="X184" s="45"/>
    </row>
    <row r="185" spans="1:24" s="60" customFormat="1" ht="15" customHeight="1" x14ac:dyDescent="0.25">
      <c r="A185" s="47" t="s">
        <v>6</v>
      </c>
      <c r="B185" s="54"/>
      <c r="C185" s="55"/>
      <c r="D185" s="107" t="s">
        <v>363</v>
      </c>
      <c r="E185" s="118" t="s">
        <v>364</v>
      </c>
      <c r="F185" s="182">
        <v>0</v>
      </c>
      <c r="G185" s="247">
        <v>338225997.16999996</v>
      </c>
      <c r="H185" s="228"/>
      <c r="I185" s="251">
        <v>3889988.51</v>
      </c>
      <c r="J185" s="220"/>
      <c r="K185" s="248">
        <f t="shared" si="5"/>
        <v>334336008.65999997</v>
      </c>
      <c r="L185" s="291">
        <v>2286901.7939931508</v>
      </c>
      <c r="M185" s="291">
        <f t="shared" si="6"/>
        <v>332049106.86600679</v>
      </c>
      <c r="N185" s="35"/>
      <c r="P185" s="37"/>
      <c r="V185" s="45"/>
      <c r="W185" s="46"/>
      <c r="X185" s="45"/>
    </row>
    <row r="186" spans="1:24" s="60" customFormat="1" ht="15" customHeight="1" x14ac:dyDescent="0.25">
      <c r="A186" s="47" t="s">
        <v>6</v>
      </c>
      <c r="B186" s="54"/>
      <c r="C186" s="55"/>
      <c r="D186" s="107" t="s">
        <v>365</v>
      </c>
      <c r="E186" s="119" t="s">
        <v>366</v>
      </c>
      <c r="F186" s="191">
        <v>0</v>
      </c>
      <c r="G186" s="292">
        <v>48059043.210000008</v>
      </c>
      <c r="H186" s="228"/>
      <c r="I186" s="243">
        <v>0</v>
      </c>
      <c r="J186" s="220"/>
      <c r="K186" s="293">
        <f t="shared" si="5"/>
        <v>48059043.210000008</v>
      </c>
      <c r="L186" s="294">
        <v>712011.99649315083</v>
      </c>
      <c r="M186" s="294">
        <f t="shared" si="6"/>
        <v>47347031.213506855</v>
      </c>
      <c r="N186" s="35"/>
      <c r="P186" s="37"/>
      <c r="V186" s="45"/>
      <c r="W186" s="46"/>
      <c r="X186" s="45"/>
    </row>
    <row r="187" spans="1:24" s="60" customFormat="1" ht="15" customHeight="1" x14ac:dyDescent="0.25">
      <c r="A187" s="47" t="s">
        <v>6</v>
      </c>
      <c r="B187" s="54"/>
      <c r="C187" s="55"/>
      <c r="D187" s="109" t="s">
        <v>367</v>
      </c>
      <c r="E187" s="117" t="s">
        <v>368</v>
      </c>
      <c r="F187" s="184">
        <v>0</v>
      </c>
      <c r="G187" s="231">
        <v>47753350.070000008</v>
      </c>
      <c r="H187" s="228"/>
      <c r="I187" s="243">
        <v>0</v>
      </c>
      <c r="J187" s="220"/>
      <c r="K187" s="233">
        <f t="shared" si="5"/>
        <v>47753350.070000008</v>
      </c>
      <c r="L187" s="280">
        <v>712011.99649315083</v>
      </c>
      <c r="M187" s="280">
        <f t="shared" si="6"/>
        <v>47041338.073506854</v>
      </c>
      <c r="N187" s="35"/>
      <c r="P187" s="37"/>
      <c r="V187" s="45"/>
      <c r="W187" s="46"/>
      <c r="X187" s="45"/>
    </row>
    <row r="188" spans="1:24" s="60" customFormat="1" ht="15" customHeight="1" x14ac:dyDescent="0.25">
      <c r="A188" s="47"/>
      <c r="B188" s="54"/>
      <c r="C188" s="55"/>
      <c r="D188" s="109" t="s">
        <v>369</v>
      </c>
      <c r="E188" s="114" t="s">
        <v>370</v>
      </c>
      <c r="F188" s="184"/>
      <c r="G188" s="231">
        <v>31801312.260000002</v>
      </c>
      <c r="H188" s="228"/>
      <c r="I188" s="242"/>
      <c r="J188" s="220"/>
      <c r="K188" s="233">
        <f t="shared" si="5"/>
        <v>31801312.260000002</v>
      </c>
      <c r="L188" s="286">
        <v>0</v>
      </c>
      <c r="M188" s="286">
        <f t="shared" si="6"/>
        <v>31801312.260000002</v>
      </c>
      <c r="N188" s="35"/>
      <c r="P188" s="37"/>
      <c r="V188" s="45"/>
      <c r="W188" s="46"/>
      <c r="X188" s="45"/>
    </row>
    <row r="189" spans="1:24" s="60" customFormat="1" ht="15" customHeight="1" x14ac:dyDescent="0.25">
      <c r="A189" s="47"/>
      <c r="B189" s="54"/>
      <c r="C189" s="55"/>
      <c r="D189" s="109" t="s">
        <v>371</v>
      </c>
      <c r="E189" s="114" t="s">
        <v>372</v>
      </c>
      <c r="F189" s="184"/>
      <c r="G189" s="231">
        <v>7940612.8999999994</v>
      </c>
      <c r="H189" s="228"/>
      <c r="I189" s="242"/>
      <c r="J189" s="220"/>
      <c r="K189" s="233">
        <f t="shared" si="5"/>
        <v>7940612.8999999994</v>
      </c>
      <c r="L189" s="286">
        <v>0</v>
      </c>
      <c r="M189" s="286">
        <f t="shared" si="6"/>
        <v>7940612.8999999994</v>
      </c>
      <c r="N189" s="35"/>
      <c r="P189" s="37"/>
      <c r="V189" s="45"/>
      <c r="W189" s="46"/>
      <c r="X189" s="45"/>
    </row>
    <row r="190" spans="1:24" s="60" customFormat="1" ht="15" customHeight="1" x14ac:dyDescent="0.25">
      <c r="A190" s="47"/>
      <c r="B190" s="54"/>
      <c r="C190" s="55"/>
      <c r="D190" s="109" t="s">
        <v>373</v>
      </c>
      <c r="E190" s="114" t="s">
        <v>374</v>
      </c>
      <c r="F190" s="184"/>
      <c r="G190" s="231">
        <v>4248222.03</v>
      </c>
      <c r="H190" s="228"/>
      <c r="I190" s="242"/>
      <c r="J190" s="220"/>
      <c r="K190" s="233">
        <f t="shared" si="5"/>
        <v>4248222.03</v>
      </c>
      <c r="L190" s="286">
        <v>712011.99649315083</v>
      </c>
      <c r="M190" s="286">
        <f t="shared" si="6"/>
        <v>3536210.0335068493</v>
      </c>
      <c r="N190" s="35"/>
      <c r="P190" s="37"/>
      <c r="V190" s="45"/>
      <c r="W190" s="46"/>
      <c r="X190" s="45"/>
    </row>
    <row r="191" spans="1:24" s="60" customFormat="1" ht="15" customHeight="1" x14ac:dyDescent="0.25">
      <c r="A191" s="47"/>
      <c r="B191" s="54"/>
      <c r="C191" s="55"/>
      <c r="D191" s="109" t="s">
        <v>375</v>
      </c>
      <c r="E191" s="117" t="s">
        <v>376</v>
      </c>
      <c r="F191" s="184"/>
      <c r="G191" s="231">
        <v>3763202.88</v>
      </c>
      <c r="H191" s="228"/>
      <c r="I191" s="242"/>
      <c r="J191" s="220"/>
      <c r="K191" s="233">
        <f t="shared" si="5"/>
        <v>3763202.88</v>
      </c>
      <c r="L191" s="290">
        <v>0</v>
      </c>
      <c r="M191" s="290">
        <f t="shared" si="6"/>
        <v>3763202.88</v>
      </c>
      <c r="N191" s="35"/>
      <c r="P191" s="37"/>
      <c r="V191" s="45"/>
      <c r="W191" s="46"/>
      <c r="X191" s="45"/>
    </row>
    <row r="192" spans="1:24" s="60" customFormat="1" ht="15" customHeight="1" x14ac:dyDescent="0.25">
      <c r="A192" s="47"/>
      <c r="B192" s="54" t="s">
        <v>45</v>
      </c>
      <c r="C192" s="55"/>
      <c r="D192" s="109" t="s">
        <v>377</v>
      </c>
      <c r="E192" s="114" t="s">
        <v>378</v>
      </c>
      <c r="F192" s="184"/>
      <c r="G192" s="231">
        <v>119700</v>
      </c>
      <c r="H192" s="228"/>
      <c r="I192" s="242"/>
      <c r="J192" s="220"/>
      <c r="K192" s="233">
        <f t="shared" si="5"/>
        <v>119700</v>
      </c>
      <c r="L192" s="286">
        <v>0</v>
      </c>
      <c r="M192" s="286">
        <f t="shared" si="6"/>
        <v>119700</v>
      </c>
      <c r="N192" s="35"/>
      <c r="P192" s="37"/>
      <c r="V192" s="45"/>
      <c r="W192" s="46"/>
      <c r="X192" s="45"/>
    </row>
    <row r="193" spans="1:24" s="60" customFormat="1" ht="15" customHeight="1" x14ac:dyDescent="0.25">
      <c r="A193" s="47"/>
      <c r="B193" s="54" t="s">
        <v>132</v>
      </c>
      <c r="C193" s="55"/>
      <c r="D193" s="109" t="s">
        <v>379</v>
      </c>
      <c r="E193" s="117" t="s">
        <v>380</v>
      </c>
      <c r="F193" s="184"/>
      <c r="G193" s="231">
        <v>185993.14</v>
      </c>
      <c r="H193" s="228"/>
      <c r="I193" s="242"/>
      <c r="J193" s="220"/>
      <c r="K193" s="233">
        <f t="shared" si="5"/>
        <v>185993.14</v>
      </c>
      <c r="L193" s="290">
        <v>0</v>
      </c>
      <c r="M193" s="290">
        <f t="shared" si="6"/>
        <v>185993.14</v>
      </c>
      <c r="N193" s="35"/>
      <c r="P193" s="37"/>
      <c r="V193" s="45"/>
      <c r="W193" s="46"/>
      <c r="X193" s="45"/>
    </row>
    <row r="194" spans="1:24" s="60" customFormat="1" ht="15" customHeight="1" x14ac:dyDescent="0.25">
      <c r="A194" s="47" t="s">
        <v>6</v>
      </c>
      <c r="B194" s="54"/>
      <c r="C194" s="55"/>
      <c r="D194" s="107" t="s">
        <v>381</v>
      </c>
      <c r="E194" s="120" t="s">
        <v>382</v>
      </c>
      <c r="F194" s="121">
        <f>SUM(F195:F197)</f>
        <v>0</v>
      </c>
      <c r="G194" s="292">
        <v>52466195.329999998</v>
      </c>
      <c r="H194" s="228"/>
      <c r="I194" s="243">
        <v>0</v>
      </c>
      <c r="J194" s="220"/>
      <c r="K194" s="293">
        <f t="shared" si="5"/>
        <v>52466195.329999998</v>
      </c>
      <c r="L194" s="295">
        <v>0</v>
      </c>
      <c r="M194" s="295">
        <f t="shared" si="6"/>
        <v>52466195.329999998</v>
      </c>
      <c r="N194" s="35"/>
      <c r="P194" s="37"/>
      <c r="V194" s="45"/>
      <c r="W194" s="46"/>
      <c r="X194" s="45"/>
    </row>
    <row r="195" spans="1:24" s="60" customFormat="1" ht="15" customHeight="1" x14ac:dyDescent="0.25">
      <c r="A195" s="47"/>
      <c r="B195" s="54"/>
      <c r="C195" s="55"/>
      <c r="D195" s="109" t="s">
        <v>383</v>
      </c>
      <c r="E195" s="114" t="s">
        <v>384</v>
      </c>
      <c r="F195" s="184"/>
      <c r="G195" s="231">
        <v>51589790.229999997</v>
      </c>
      <c r="H195" s="228"/>
      <c r="I195" s="242"/>
      <c r="J195" s="220"/>
      <c r="K195" s="233">
        <f t="shared" si="5"/>
        <v>51589790.229999997</v>
      </c>
      <c r="L195" s="286">
        <v>0</v>
      </c>
      <c r="M195" s="286">
        <f t="shared" si="6"/>
        <v>51589790.229999997</v>
      </c>
      <c r="N195" s="35"/>
      <c r="P195" s="37"/>
      <c r="V195" s="45"/>
      <c r="W195" s="46"/>
      <c r="X195" s="45"/>
    </row>
    <row r="196" spans="1:24" s="60" customFormat="1" ht="15" customHeight="1" x14ac:dyDescent="0.25">
      <c r="A196" s="47"/>
      <c r="B196" s="54" t="s">
        <v>45</v>
      </c>
      <c r="C196" s="55"/>
      <c r="D196" s="109" t="s">
        <v>385</v>
      </c>
      <c r="E196" s="117" t="s">
        <v>386</v>
      </c>
      <c r="F196" s="184"/>
      <c r="G196" s="231">
        <v>570331</v>
      </c>
      <c r="H196" s="228"/>
      <c r="I196" s="242"/>
      <c r="J196" s="220"/>
      <c r="K196" s="233">
        <f t="shared" si="5"/>
        <v>570331</v>
      </c>
      <c r="L196" s="290">
        <v>0</v>
      </c>
      <c r="M196" s="290">
        <f t="shared" si="6"/>
        <v>570331</v>
      </c>
      <c r="N196" s="35"/>
      <c r="P196" s="37"/>
      <c r="V196" s="45"/>
      <c r="W196" s="46"/>
      <c r="X196" s="45"/>
    </row>
    <row r="197" spans="1:24" s="18" customFormat="1" ht="15" customHeight="1" x14ac:dyDescent="0.25">
      <c r="A197" s="69"/>
      <c r="B197" s="70" t="s">
        <v>132</v>
      </c>
      <c r="C197" s="71"/>
      <c r="D197" s="109" t="s">
        <v>387</v>
      </c>
      <c r="E197" s="114" t="s">
        <v>388</v>
      </c>
      <c r="F197" s="184"/>
      <c r="G197" s="231">
        <v>306074.09999999998</v>
      </c>
      <c r="H197" s="228"/>
      <c r="I197" s="242"/>
      <c r="J197" s="220"/>
      <c r="K197" s="233">
        <f t="shared" si="5"/>
        <v>306074.09999999998</v>
      </c>
      <c r="L197" s="286">
        <v>0</v>
      </c>
      <c r="M197" s="286">
        <f t="shared" si="6"/>
        <v>306074.09999999998</v>
      </c>
      <c r="N197" s="35"/>
      <c r="P197" s="37"/>
      <c r="V197" s="45"/>
      <c r="W197" s="46"/>
      <c r="X197" s="45"/>
    </row>
    <row r="198" spans="1:24" s="18" customFormat="1" ht="15" customHeight="1" x14ac:dyDescent="0.25">
      <c r="A198" s="69" t="s">
        <v>6</v>
      </c>
      <c r="B198" s="70"/>
      <c r="C198" s="71"/>
      <c r="D198" s="107" t="s">
        <v>389</v>
      </c>
      <c r="E198" s="120" t="s">
        <v>390</v>
      </c>
      <c r="F198" s="121">
        <f>SUM(F199:F206)+F215+F216</f>
        <v>0</v>
      </c>
      <c r="G198" s="292">
        <v>38322496.049999997</v>
      </c>
      <c r="H198" s="228"/>
      <c r="I198" s="243">
        <v>0</v>
      </c>
      <c r="J198" s="220"/>
      <c r="K198" s="293">
        <f t="shared" si="5"/>
        <v>38322496.049999997</v>
      </c>
      <c r="L198" s="295">
        <v>0</v>
      </c>
      <c r="M198" s="295">
        <f t="shared" si="6"/>
        <v>38322496.049999997</v>
      </c>
      <c r="N198" s="35"/>
      <c r="P198" s="37"/>
      <c r="V198" s="45"/>
      <c r="W198" s="46"/>
      <c r="X198" s="45"/>
    </row>
    <row r="199" spans="1:24" s="18" customFormat="1" ht="15" customHeight="1" x14ac:dyDescent="0.25">
      <c r="A199" s="69"/>
      <c r="B199" s="70" t="s">
        <v>45</v>
      </c>
      <c r="C199" s="71"/>
      <c r="D199" s="109" t="s">
        <v>391</v>
      </c>
      <c r="E199" s="114" t="s">
        <v>392</v>
      </c>
      <c r="F199" s="184"/>
      <c r="G199" s="231">
        <v>12107918</v>
      </c>
      <c r="H199" s="228"/>
      <c r="I199" s="242"/>
      <c r="J199" s="220"/>
      <c r="K199" s="233">
        <f t="shared" si="5"/>
        <v>12107918</v>
      </c>
      <c r="L199" s="286">
        <v>0</v>
      </c>
      <c r="M199" s="286">
        <f t="shared" si="6"/>
        <v>12107918</v>
      </c>
      <c r="N199" s="35"/>
      <c r="P199" s="37"/>
      <c r="V199" s="45"/>
      <c r="W199" s="46"/>
      <c r="X199" s="45"/>
    </row>
    <row r="200" spans="1:24" s="17" customFormat="1" ht="15" customHeight="1" x14ac:dyDescent="0.25">
      <c r="A200" s="69"/>
      <c r="B200" s="70" t="s">
        <v>45</v>
      </c>
      <c r="C200" s="71"/>
      <c r="D200" s="109" t="s">
        <v>393</v>
      </c>
      <c r="E200" s="117" t="s">
        <v>394</v>
      </c>
      <c r="F200" s="184"/>
      <c r="G200" s="231">
        <v>0</v>
      </c>
      <c r="H200" s="228"/>
      <c r="I200" s="257"/>
      <c r="J200" s="220"/>
      <c r="K200" s="233">
        <f t="shared" si="5"/>
        <v>0</v>
      </c>
      <c r="L200" s="290">
        <v>0</v>
      </c>
      <c r="M200" s="290">
        <f t="shared" si="6"/>
        <v>0</v>
      </c>
      <c r="N200" s="35"/>
      <c r="P200" s="37"/>
      <c r="V200" s="45"/>
      <c r="W200" s="46"/>
      <c r="X200" s="45"/>
    </row>
    <row r="201" spans="1:24" s="18" customFormat="1" ht="15" customHeight="1" x14ac:dyDescent="0.25">
      <c r="A201" s="69"/>
      <c r="B201" s="70"/>
      <c r="C201" s="71"/>
      <c r="D201" s="109" t="s">
        <v>395</v>
      </c>
      <c r="E201" s="117" t="s">
        <v>396</v>
      </c>
      <c r="F201" s="184"/>
      <c r="G201" s="231">
        <v>0</v>
      </c>
      <c r="H201" s="228"/>
      <c r="I201" s="242"/>
      <c r="J201" s="220"/>
      <c r="K201" s="233">
        <f t="shared" si="5"/>
        <v>0</v>
      </c>
      <c r="L201" s="290">
        <v>0</v>
      </c>
      <c r="M201" s="290">
        <f t="shared" si="6"/>
        <v>0</v>
      </c>
      <c r="N201" s="35"/>
      <c r="P201" s="37"/>
      <c r="V201" s="45"/>
      <c r="W201" s="46"/>
      <c r="X201" s="45"/>
    </row>
    <row r="202" spans="1:24" s="17" customFormat="1" ht="15" customHeight="1" x14ac:dyDescent="0.25">
      <c r="A202" s="69"/>
      <c r="B202" s="70"/>
      <c r="C202" s="71"/>
      <c r="D202" s="109" t="s">
        <v>397</v>
      </c>
      <c r="E202" s="117" t="s">
        <v>398</v>
      </c>
      <c r="F202" s="184"/>
      <c r="G202" s="231">
        <v>0</v>
      </c>
      <c r="H202" s="228"/>
      <c r="I202" s="257"/>
      <c r="J202" s="220"/>
      <c r="K202" s="233">
        <f t="shared" ref="K202:K265" si="7">G202-I202</f>
        <v>0</v>
      </c>
      <c r="L202" s="290">
        <v>0</v>
      </c>
      <c r="M202" s="290">
        <f t="shared" ref="M202:M265" si="8">K202-L202</f>
        <v>0</v>
      </c>
      <c r="N202" s="35"/>
      <c r="P202" s="37"/>
      <c r="V202" s="45"/>
      <c r="W202" s="46"/>
      <c r="X202" s="45"/>
    </row>
    <row r="203" spans="1:24" s="18" customFormat="1" ht="15" customHeight="1" x14ac:dyDescent="0.25">
      <c r="A203" s="69"/>
      <c r="B203" s="70" t="s">
        <v>132</v>
      </c>
      <c r="C203" s="71"/>
      <c r="D203" s="109" t="s">
        <v>399</v>
      </c>
      <c r="E203" s="114" t="s">
        <v>400</v>
      </c>
      <c r="F203" s="184"/>
      <c r="G203" s="231">
        <v>3335375.58</v>
      </c>
      <c r="H203" s="228"/>
      <c r="I203" s="242"/>
      <c r="J203" s="220"/>
      <c r="K203" s="233">
        <f t="shared" si="7"/>
        <v>3335375.58</v>
      </c>
      <c r="L203" s="286">
        <v>0</v>
      </c>
      <c r="M203" s="286">
        <f t="shared" si="8"/>
        <v>3335375.58</v>
      </c>
      <c r="N203" s="35"/>
      <c r="P203" s="37"/>
      <c r="V203" s="45"/>
      <c r="W203" s="46"/>
      <c r="X203" s="45"/>
    </row>
    <row r="204" spans="1:24" s="17" customFormat="1" ht="15" customHeight="1" x14ac:dyDescent="0.25">
      <c r="A204" s="69"/>
      <c r="B204" s="70" t="s">
        <v>132</v>
      </c>
      <c r="C204" s="71"/>
      <c r="D204" s="109" t="s">
        <v>401</v>
      </c>
      <c r="E204" s="117" t="s">
        <v>402</v>
      </c>
      <c r="F204" s="184"/>
      <c r="G204" s="231">
        <v>0</v>
      </c>
      <c r="H204" s="228"/>
      <c r="I204" s="257"/>
      <c r="J204" s="220"/>
      <c r="K204" s="233">
        <f t="shared" si="7"/>
        <v>0</v>
      </c>
      <c r="L204" s="290">
        <v>0</v>
      </c>
      <c r="M204" s="290">
        <f t="shared" si="8"/>
        <v>0</v>
      </c>
      <c r="N204" s="35"/>
      <c r="P204" s="37"/>
      <c r="V204" s="45"/>
      <c r="W204" s="46"/>
      <c r="X204" s="45"/>
    </row>
    <row r="205" spans="1:24" s="18" customFormat="1" ht="15" customHeight="1" x14ac:dyDescent="0.25">
      <c r="A205" s="69"/>
      <c r="B205" s="70"/>
      <c r="C205" s="71"/>
      <c r="D205" s="109" t="s">
        <v>403</v>
      </c>
      <c r="E205" s="117" t="s">
        <v>404</v>
      </c>
      <c r="F205" s="184"/>
      <c r="G205" s="231">
        <v>5453101.3700000001</v>
      </c>
      <c r="H205" s="228"/>
      <c r="I205" s="242"/>
      <c r="J205" s="220"/>
      <c r="K205" s="233">
        <f t="shared" si="7"/>
        <v>5453101.3700000001</v>
      </c>
      <c r="L205" s="290">
        <v>0</v>
      </c>
      <c r="M205" s="290">
        <f t="shared" si="8"/>
        <v>5453101.3700000001</v>
      </c>
      <c r="N205" s="35"/>
      <c r="P205" s="37"/>
      <c r="V205" s="45"/>
      <c r="W205" s="46"/>
      <c r="X205" s="45"/>
    </row>
    <row r="206" spans="1:24" s="18" customFormat="1" ht="15" customHeight="1" x14ac:dyDescent="0.25">
      <c r="A206" s="69" t="s">
        <v>6</v>
      </c>
      <c r="B206" s="70"/>
      <c r="C206" s="71"/>
      <c r="D206" s="109" t="s">
        <v>405</v>
      </c>
      <c r="E206" s="114" t="s">
        <v>406</v>
      </c>
      <c r="F206" s="80">
        <f>SUM(F207:F214)</f>
        <v>0</v>
      </c>
      <c r="G206" s="231">
        <v>17426101.100000001</v>
      </c>
      <c r="H206" s="228"/>
      <c r="I206" s="243">
        <v>0</v>
      </c>
      <c r="J206" s="220"/>
      <c r="K206" s="233">
        <f t="shared" si="7"/>
        <v>17426101.100000001</v>
      </c>
      <c r="L206" s="296">
        <v>0</v>
      </c>
      <c r="M206" s="296">
        <f t="shared" si="8"/>
        <v>17426101.100000001</v>
      </c>
      <c r="N206" s="35"/>
      <c r="P206" s="37"/>
      <c r="V206" s="45"/>
      <c r="W206" s="46"/>
      <c r="X206" s="45"/>
    </row>
    <row r="207" spans="1:24" s="18" customFormat="1" ht="15" customHeight="1" x14ac:dyDescent="0.25">
      <c r="A207" s="69"/>
      <c r="B207" s="70"/>
      <c r="C207" s="71"/>
      <c r="D207" s="111" t="s">
        <v>407</v>
      </c>
      <c r="E207" s="112" t="s">
        <v>408</v>
      </c>
      <c r="F207" s="178"/>
      <c r="G207" s="231">
        <v>2741726</v>
      </c>
      <c r="H207" s="228"/>
      <c r="I207" s="242"/>
      <c r="J207" s="220"/>
      <c r="K207" s="233">
        <f t="shared" si="7"/>
        <v>2741726</v>
      </c>
      <c r="L207" s="282">
        <v>0</v>
      </c>
      <c r="M207" s="282">
        <f t="shared" si="8"/>
        <v>2741726</v>
      </c>
      <c r="N207" s="35"/>
      <c r="P207" s="37"/>
      <c r="V207" s="45"/>
      <c r="W207" s="46"/>
      <c r="X207" s="45"/>
    </row>
    <row r="208" spans="1:24" s="18" customFormat="1" ht="15" customHeight="1" x14ac:dyDescent="0.25">
      <c r="A208" s="69"/>
      <c r="B208" s="70"/>
      <c r="C208" s="71"/>
      <c r="D208" s="111" t="s">
        <v>409</v>
      </c>
      <c r="E208" s="112" t="s">
        <v>410</v>
      </c>
      <c r="F208" s="178"/>
      <c r="G208" s="231">
        <v>0</v>
      </c>
      <c r="H208" s="228"/>
      <c r="I208" s="242"/>
      <c r="J208" s="220"/>
      <c r="K208" s="233">
        <f t="shared" si="7"/>
        <v>0</v>
      </c>
      <c r="L208" s="282">
        <v>0</v>
      </c>
      <c r="M208" s="282">
        <f t="shared" si="8"/>
        <v>0</v>
      </c>
      <c r="N208" s="35"/>
      <c r="P208" s="37"/>
      <c r="V208" s="45"/>
      <c r="W208" s="46"/>
      <c r="X208" s="45"/>
    </row>
    <row r="209" spans="1:24" s="18" customFormat="1" ht="15" customHeight="1" x14ac:dyDescent="0.25">
      <c r="A209" s="69"/>
      <c r="B209" s="70"/>
      <c r="C209" s="71"/>
      <c r="D209" s="111" t="s">
        <v>411</v>
      </c>
      <c r="E209" s="112" t="s">
        <v>412</v>
      </c>
      <c r="F209" s="178"/>
      <c r="G209" s="231">
        <v>985153</v>
      </c>
      <c r="H209" s="228"/>
      <c r="I209" s="242"/>
      <c r="J209" s="220"/>
      <c r="K209" s="233">
        <f t="shared" si="7"/>
        <v>985153</v>
      </c>
      <c r="L209" s="282">
        <v>0</v>
      </c>
      <c r="M209" s="282">
        <f t="shared" si="8"/>
        <v>985153</v>
      </c>
      <c r="N209" s="35"/>
      <c r="P209" s="37"/>
      <c r="V209" s="45"/>
      <c r="W209" s="46"/>
      <c r="X209" s="45"/>
    </row>
    <row r="210" spans="1:24" s="18" customFormat="1" ht="15" customHeight="1" x14ac:dyDescent="0.25">
      <c r="A210" s="69"/>
      <c r="B210" s="70"/>
      <c r="C210" s="71"/>
      <c r="D210" s="111" t="s">
        <v>413</v>
      </c>
      <c r="E210" s="112" t="s">
        <v>414</v>
      </c>
      <c r="F210" s="178"/>
      <c r="G210" s="231">
        <v>0</v>
      </c>
      <c r="H210" s="228"/>
      <c r="I210" s="242"/>
      <c r="J210" s="220"/>
      <c r="K210" s="233">
        <f t="shared" si="7"/>
        <v>0</v>
      </c>
      <c r="L210" s="282">
        <v>0</v>
      </c>
      <c r="M210" s="282">
        <f t="shared" si="8"/>
        <v>0</v>
      </c>
      <c r="N210" s="35"/>
      <c r="P210" s="37"/>
      <c r="V210" s="45"/>
      <c r="W210" s="46"/>
      <c r="X210" s="45"/>
    </row>
    <row r="211" spans="1:24" s="18" customFormat="1" ht="15" customHeight="1" x14ac:dyDescent="0.25">
      <c r="A211" s="69"/>
      <c r="B211" s="70"/>
      <c r="C211" s="71"/>
      <c r="D211" s="111" t="s">
        <v>415</v>
      </c>
      <c r="E211" s="112" t="s">
        <v>416</v>
      </c>
      <c r="F211" s="178"/>
      <c r="G211" s="231">
        <v>0</v>
      </c>
      <c r="H211" s="228"/>
      <c r="I211" s="242"/>
      <c r="J211" s="220"/>
      <c r="K211" s="233">
        <f t="shared" si="7"/>
        <v>0</v>
      </c>
      <c r="L211" s="282">
        <v>0</v>
      </c>
      <c r="M211" s="282">
        <f t="shared" si="8"/>
        <v>0</v>
      </c>
      <c r="N211" s="35"/>
      <c r="P211" s="37"/>
      <c r="V211" s="45"/>
      <c r="W211" s="46"/>
      <c r="X211" s="45"/>
    </row>
    <row r="212" spans="1:24" s="18" customFormat="1" ht="15" customHeight="1" x14ac:dyDescent="0.25">
      <c r="A212" s="69"/>
      <c r="B212" s="70"/>
      <c r="C212" s="71"/>
      <c r="D212" s="111" t="s">
        <v>417</v>
      </c>
      <c r="E212" s="112" t="s">
        <v>418</v>
      </c>
      <c r="F212" s="178"/>
      <c r="G212" s="231">
        <v>0</v>
      </c>
      <c r="H212" s="228"/>
      <c r="I212" s="242"/>
      <c r="J212" s="220"/>
      <c r="K212" s="233">
        <f t="shared" si="7"/>
        <v>0</v>
      </c>
      <c r="L212" s="282">
        <v>0</v>
      </c>
      <c r="M212" s="282">
        <f t="shared" si="8"/>
        <v>0</v>
      </c>
      <c r="N212" s="35"/>
      <c r="P212" s="37"/>
      <c r="V212" s="45"/>
      <c r="W212" s="46"/>
      <c r="X212" s="45"/>
    </row>
    <row r="213" spans="1:24" s="18" customFormat="1" ht="15" customHeight="1" x14ac:dyDescent="0.25">
      <c r="A213" s="69"/>
      <c r="B213" s="70"/>
      <c r="C213" s="71"/>
      <c r="D213" s="111" t="s">
        <v>419</v>
      </c>
      <c r="E213" s="112" t="s">
        <v>420</v>
      </c>
      <c r="F213" s="178"/>
      <c r="G213" s="231">
        <v>13699222.1</v>
      </c>
      <c r="H213" s="228"/>
      <c r="I213" s="242"/>
      <c r="J213" s="220"/>
      <c r="K213" s="233">
        <f t="shared" si="7"/>
        <v>13699222.1</v>
      </c>
      <c r="L213" s="282">
        <v>0</v>
      </c>
      <c r="M213" s="282">
        <f t="shared" si="8"/>
        <v>13699222.1</v>
      </c>
      <c r="N213" s="35"/>
      <c r="P213" s="37"/>
      <c r="V213" s="45"/>
      <c r="W213" s="46"/>
      <c r="X213" s="45"/>
    </row>
    <row r="214" spans="1:24" s="18" customFormat="1" ht="15" customHeight="1" x14ac:dyDescent="0.25">
      <c r="A214" s="69"/>
      <c r="B214" s="70"/>
      <c r="C214" s="71"/>
      <c r="D214" s="111" t="s">
        <v>421</v>
      </c>
      <c r="E214" s="122" t="s">
        <v>422</v>
      </c>
      <c r="F214" s="178"/>
      <c r="G214" s="231">
        <v>0</v>
      </c>
      <c r="H214" s="228"/>
      <c r="I214" s="242"/>
      <c r="J214" s="220"/>
      <c r="K214" s="233">
        <f t="shared" si="7"/>
        <v>0</v>
      </c>
      <c r="L214" s="297">
        <v>0</v>
      </c>
      <c r="M214" s="297">
        <f t="shared" si="8"/>
        <v>0</v>
      </c>
      <c r="N214" s="35"/>
      <c r="P214" s="37"/>
      <c r="V214" s="45"/>
      <c r="W214" s="46"/>
      <c r="X214" s="45"/>
    </row>
    <row r="215" spans="1:24" s="18" customFormat="1" ht="15" customHeight="1" x14ac:dyDescent="0.25">
      <c r="A215" s="69"/>
      <c r="B215" s="70"/>
      <c r="C215" s="71"/>
      <c r="D215" s="109" t="s">
        <v>423</v>
      </c>
      <c r="E215" s="114" t="s">
        <v>424</v>
      </c>
      <c r="F215" s="184"/>
      <c r="G215" s="231">
        <v>0</v>
      </c>
      <c r="H215" s="228"/>
      <c r="I215" s="242"/>
      <c r="J215" s="220"/>
      <c r="K215" s="233">
        <f t="shared" si="7"/>
        <v>0</v>
      </c>
      <c r="L215" s="286">
        <v>0</v>
      </c>
      <c r="M215" s="286">
        <f t="shared" si="8"/>
        <v>0</v>
      </c>
      <c r="N215" s="35"/>
      <c r="P215" s="37"/>
      <c r="V215" s="45"/>
      <c r="W215" s="46"/>
      <c r="X215" s="45"/>
    </row>
    <row r="216" spans="1:24" s="18" customFormat="1" ht="15" customHeight="1" x14ac:dyDescent="0.25">
      <c r="A216" s="69"/>
      <c r="B216" s="70"/>
      <c r="C216" s="71"/>
      <c r="D216" s="111" t="s">
        <v>425</v>
      </c>
      <c r="E216" s="122" t="s">
        <v>426</v>
      </c>
      <c r="F216" s="178"/>
      <c r="G216" s="231">
        <v>0</v>
      </c>
      <c r="H216" s="228"/>
      <c r="I216" s="242"/>
      <c r="J216" s="220"/>
      <c r="K216" s="233">
        <f t="shared" si="7"/>
        <v>0</v>
      </c>
      <c r="L216" s="297">
        <v>0</v>
      </c>
      <c r="M216" s="297">
        <f t="shared" si="8"/>
        <v>0</v>
      </c>
      <c r="N216" s="35"/>
      <c r="P216" s="37"/>
      <c r="V216" s="45"/>
      <c r="W216" s="46"/>
      <c r="X216" s="45"/>
    </row>
    <row r="217" spans="1:24" s="60" customFormat="1" ht="15" customHeight="1" x14ac:dyDescent="0.25">
      <c r="A217" s="47" t="s">
        <v>6</v>
      </c>
      <c r="B217" s="54"/>
      <c r="C217" s="55"/>
      <c r="D217" s="107" t="s">
        <v>427</v>
      </c>
      <c r="E217" s="119" t="s">
        <v>428</v>
      </c>
      <c r="F217" s="121">
        <f>SUM(F218:F222)</f>
        <v>0</v>
      </c>
      <c r="G217" s="292">
        <v>26630338.049999997</v>
      </c>
      <c r="H217" s="228"/>
      <c r="I217" s="243">
        <v>0</v>
      </c>
      <c r="J217" s="220"/>
      <c r="K217" s="293">
        <f t="shared" si="7"/>
        <v>26630338.049999997</v>
      </c>
      <c r="L217" s="294">
        <v>0</v>
      </c>
      <c r="M217" s="294">
        <f t="shared" si="8"/>
        <v>26630338.049999997</v>
      </c>
      <c r="N217" s="35"/>
      <c r="P217" s="37"/>
      <c r="V217" s="45"/>
      <c r="W217" s="46"/>
      <c r="X217" s="45"/>
    </row>
    <row r="218" spans="1:24" s="60" customFormat="1" ht="15" customHeight="1" x14ac:dyDescent="0.25">
      <c r="A218" s="47"/>
      <c r="B218" s="54" t="s">
        <v>45</v>
      </c>
      <c r="C218" s="55"/>
      <c r="D218" s="109" t="s">
        <v>429</v>
      </c>
      <c r="E218" s="114" t="s">
        <v>430</v>
      </c>
      <c r="F218" s="184"/>
      <c r="G218" s="231">
        <v>580104</v>
      </c>
      <c r="H218" s="228"/>
      <c r="I218" s="242"/>
      <c r="J218" s="220"/>
      <c r="K218" s="233">
        <f t="shared" si="7"/>
        <v>580104</v>
      </c>
      <c r="L218" s="286">
        <v>0</v>
      </c>
      <c r="M218" s="286">
        <f t="shared" si="8"/>
        <v>580104</v>
      </c>
      <c r="N218" s="35"/>
      <c r="P218" s="37"/>
      <c r="V218" s="45"/>
      <c r="W218" s="46"/>
      <c r="X218" s="45"/>
    </row>
    <row r="219" spans="1:24" s="60" customFormat="1" ht="15" customHeight="1" x14ac:dyDescent="0.25">
      <c r="A219" s="47"/>
      <c r="B219" s="54"/>
      <c r="C219" s="55"/>
      <c r="D219" s="109" t="s">
        <v>431</v>
      </c>
      <c r="E219" s="117" t="s">
        <v>432</v>
      </c>
      <c r="F219" s="184"/>
      <c r="G219" s="231">
        <v>0</v>
      </c>
      <c r="H219" s="228"/>
      <c r="I219" s="242"/>
      <c r="J219" s="220"/>
      <c r="K219" s="233">
        <f t="shared" si="7"/>
        <v>0</v>
      </c>
      <c r="L219" s="290">
        <v>0</v>
      </c>
      <c r="M219" s="290">
        <f t="shared" si="8"/>
        <v>0</v>
      </c>
      <c r="N219" s="35"/>
      <c r="P219" s="37"/>
      <c r="V219" s="45"/>
      <c r="W219" s="46"/>
      <c r="X219" s="45"/>
    </row>
    <row r="220" spans="1:24" s="60" customFormat="1" ht="15" customHeight="1" x14ac:dyDescent="0.25">
      <c r="A220" s="47"/>
      <c r="B220" s="54" t="s">
        <v>139</v>
      </c>
      <c r="C220" s="55"/>
      <c r="D220" s="109" t="s">
        <v>433</v>
      </c>
      <c r="E220" s="117" t="s">
        <v>434</v>
      </c>
      <c r="F220" s="184"/>
      <c r="G220" s="231">
        <v>0</v>
      </c>
      <c r="H220" s="228"/>
      <c r="I220" s="242"/>
      <c r="J220" s="220"/>
      <c r="K220" s="233">
        <f t="shared" si="7"/>
        <v>0</v>
      </c>
      <c r="L220" s="290">
        <v>0</v>
      </c>
      <c r="M220" s="290">
        <f t="shared" si="8"/>
        <v>0</v>
      </c>
      <c r="N220" s="35"/>
      <c r="P220" s="37"/>
      <c r="V220" s="45"/>
      <c r="W220" s="46"/>
      <c r="X220" s="45"/>
    </row>
    <row r="221" spans="1:24" s="60" customFormat="1" ht="15" customHeight="1" x14ac:dyDescent="0.25">
      <c r="A221" s="47"/>
      <c r="B221" s="54"/>
      <c r="C221" s="55"/>
      <c r="D221" s="109" t="s">
        <v>435</v>
      </c>
      <c r="E221" s="114" t="s">
        <v>436</v>
      </c>
      <c r="F221" s="184"/>
      <c r="G221" s="231">
        <v>24937075.209999997</v>
      </c>
      <c r="H221" s="228"/>
      <c r="I221" s="242"/>
      <c r="J221" s="220"/>
      <c r="K221" s="233">
        <f t="shared" si="7"/>
        <v>24937075.209999997</v>
      </c>
      <c r="L221" s="286">
        <v>0</v>
      </c>
      <c r="M221" s="286">
        <f t="shared" si="8"/>
        <v>24937075.209999997</v>
      </c>
      <c r="N221" s="35"/>
      <c r="P221" s="37"/>
      <c r="V221" s="45"/>
      <c r="W221" s="46"/>
      <c r="X221" s="45"/>
    </row>
    <row r="222" spans="1:24" s="60" customFormat="1" ht="15" customHeight="1" x14ac:dyDescent="0.25">
      <c r="A222" s="47"/>
      <c r="B222" s="54"/>
      <c r="C222" s="55"/>
      <c r="D222" s="109" t="s">
        <v>437</v>
      </c>
      <c r="E222" s="114" t="s">
        <v>438</v>
      </c>
      <c r="F222" s="184"/>
      <c r="G222" s="231">
        <v>1113158.8400000001</v>
      </c>
      <c r="H222" s="228"/>
      <c r="I222" s="242"/>
      <c r="J222" s="220"/>
      <c r="K222" s="233">
        <f t="shared" si="7"/>
        <v>1113158.8400000001</v>
      </c>
      <c r="L222" s="286">
        <v>0</v>
      </c>
      <c r="M222" s="286">
        <f t="shared" si="8"/>
        <v>1113158.8400000001</v>
      </c>
      <c r="N222" s="35"/>
      <c r="P222" s="37"/>
      <c r="V222" s="45"/>
      <c r="W222" s="46"/>
      <c r="X222" s="45"/>
    </row>
    <row r="223" spans="1:24" s="60" customFormat="1" ht="15" customHeight="1" x14ac:dyDescent="0.25">
      <c r="A223" s="47" t="s">
        <v>6</v>
      </c>
      <c r="B223" s="54"/>
      <c r="C223" s="55"/>
      <c r="D223" s="107" t="s">
        <v>439</v>
      </c>
      <c r="E223" s="120" t="s">
        <v>440</v>
      </c>
      <c r="F223" s="121">
        <f>SUM(F224:F227)</f>
        <v>0</v>
      </c>
      <c r="G223" s="292">
        <v>4298361.8500000006</v>
      </c>
      <c r="H223" s="228"/>
      <c r="I223" s="243">
        <v>0</v>
      </c>
      <c r="J223" s="220"/>
      <c r="K223" s="293">
        <f t="shared" si="7"/>
        <v>4298361.8500000006</v>
      </c>
      <c r="L223" s="295">
        <v>0</v>
      </c>
      <c r="M223" s="295">
        <f t="shared" si="8"/>
        <v>4298361.8500000006</v>
      </c>
      <c r="N223" s="35"/>
      <c r="P223" s="37"/>
      <c r="V223" s="45"/>
      <c r="W223" s="46"/>
      <c r="X223" s="45"/>
    </row>
    <row r="224" spans="1:24" s="60" customFormat="1" ht="15" customHeight="1" x14ac:dyDescent="0.25">
      <c r="A224" s="47"/>
      <c r="B224" s="54" t="s">
        <v>45</v>
      </c>
      <c r="C224" s="55"/>
      <c r="D224" s="109" t="s">
        <v>441</v>
      </c>
      <c r="E224" s="114" t="s">
        <v>442</v>
      </c>
      <c r="F224" s="184"/>
      <c r="G224" s="231">
        <v>0</v>
      </c>
      <c r="H224" s="228"/>
      <c r="I224" s="242"/>
      <c r="J224" s="220"/>
      <c r="K224" s="233">
        <f t="shared" si="7"/>
        <v>0</v>
      </c>
      <c r="L224" s="286">
        <v>0</v>
      </c>
      <c r="M224" s="286">
        <f t="shared" si="8"/>
        <v>0</v>
      </c>
      <c r="N224" s="35"/>
      <c r="P224" s="37"/>
      <c r="V224" s="45"/>
      <c r="W224" s="46"/>
      <c r="X224" s="45"/>
    </row>
    <row r="225" spans="1:24" s="60" customFormat="1" ht="15" customHeight="1" x14ac:dyDescent="0.25">
      <c r="A225" s="47"/>
      <c r="B225" s="54"/>
      <c r="C225" s="55"/>
      <c r="D225" s="109" t="s">
        <v>443</v>
      </c>
      <c r="E225" s="114" t="s">
        <v>444</v>
      </c>
      <c r="F225" s="184"/>
      <c r="G225" s="231">
        <v>0</v>
      </c>
      <c r="H225" s="228"/>
      <c r="I225" s="242"/>
      <c r="J225" s="220"/>
      <c r="K225" s="233">
        <f t="shared" si="7"/>
        <v>0</v>
      </c>
      <c r="L225" s="286">
        <v>0</v>
      </c>
      <c r="M225" s="286">
        <f t="shared" si="8"/>
        <v>0</v>
      </c>
      <c r="N225" s="35"/>
      <c r="P225" s="37"/>
      <c r="V225" s="45"/>
      <c r="W225" s="46"/>
      <c r="X225" s="45"/>
    </row>
    <row r="226" spans="1:24" s="18" customFormat="1" ht="15" customHeight="1" x14ac:dyDescent="0.25">
      <c r="A226" s="69"/>
      <c r="B226" s="70" t="s">
        <v>132</v>
      </c>
      <c r="C226" s="71"/>
      <c r="D226" s="109" t="s">
        <v>445</v>
      </c>
      <c r="E226" s="117" t="s">
        <v>446</v>
      </c>
      <c r="F226" s="184"/>
      <c r="G226" s="231">
        <v>1143.2</v>
      </c>
      <c r="H226" s="228"/>
      <c r="I226" s="242"/>
      <c r="J226" s="220"/>
      <c r="K226" s="233">
        <f t="shared" si="7"/>
        <v>1143.2</v>
      </c>
      <c r="L226" s="290">
        <v>0</v>
      </c>
      <c r="M226" s="290">
        <f t="shared" si="8"/>
        <v>1143.2</v>
      </c>
      <c r="N226" s="35"/>
      <c r="P226" s="37"/>
      <c r="V226" s="45"/>
      <c r="W226" s="46"/>
      <c r="X226" s="45"/>
    </row>
    <row r="227" spans="1:24" s="18" customFormat="1" ht="15" customHeight="1" x14ac:dyDescent="0.25">
      <c r="A227" s="69"/>
      <c r="B227" s="70"/>
      <c r="C227" s="71"/>
      <c r="D227" s="109" t="s">
        <v>447</v>
      </c>
      <c r="E227" s="114" t="s">
        <v>448</v>
      </c>
      <c r="F227" s="184"/>
      <c r="G227" s="231">
        <v>4297218.6500000004</v>
      </c>
      <c r="H227" s="228"/>
      <c r="I227" s="242"/>
      <c r="J227" s="220"/>
      <c r="K227" s="233">
        <f t="shared" si="7"/>
        <v>4297218.6500000004</v>
      </c>
      <c r="L227" s="286">
        <v>0</v>
      </c>
      <c r="M227" s="286">
        <f t="shared" si="8"/>
        <v>4297218.6500000004</v>
      </c>
      <c r="N227" s="35"/>
      <c r="P227" s="37"/>
      <c r="V227" s="45"/>
      <c r="W227" s="46"/>
      <c r="X227" s="45"/>
    </row>
    <row r="228" spans="1:24" s="18" customFormat="1" ht="15" customHeight="1" x14ac:dyDescent="0.25">
      <c r="A228" s="69" t="s">
        <v>6</v>
      </c>
      <c r="B228" s="70"/>
      <c r="C228" s="71"/>
      <c r="D228" s="107" t="s">
        <v>449</v>
      </c>
      <c r="E228" s="120" t="s">
        <v>450</v>
      </c>
      <c r="F228" s="121">
        <f>SUM(F229:F232)</f>
        <v>0</v>
      </c>
      <c r="G228" s="292">
        <v>5476205.3899999997</v>
      </c>
      <c r="H228" s="228"/>
      <c r="I228" s="243">
        <v>0</v>
      </c>
      <c r="J228" s="220"/>
      <c r="K228" s="293">
        <f t="shared" si="7"/>
        <v>5476205.3899999997</v>
      </c>
      <c r="L228" s="295">
        <v>0</v>
      </c>
      <c r="M228" s="295">
        <f t="shared" si="8"/>
        <v>5476205.3899999997</v>
      </c>
      <c r="N228" s="35"/>
      <c r="P228" s="37"/>
      <c r="V228" s="45"/>
      <c r="W228" s="46"/>
      <c r="X228" s="45"/>
    </row>
    <row r="229" spans="1:24" s="18" customFormat="1" ht="15" customHeight="1" x14ac:dyDescent="0.25">
      <c r="A229" s="69"/>
      <c r="B229" s="70" t="s">
        <v>45</v>
      </c>
      <c r="C229" s="71"/>
      <c r="D229" s="109" t="s">
        <v>451</v>
      </c>
      <c r="E229" s="117" t="s">
        <v>452</v>
      </c>
      <c r="F229" s="184"/>
      <c r="G229" s="231">
        <v>0</v>
      </c>
      <c r="H229" s="228"/>
      <c r="I229" s="242"/>
      <c r="J229" s="220"/>
      <c r="K229" s="233">
        <f t="shared" si="7"/>
        <v>0</v>
      </c>
      <c r="L229" s="290">
        <v>0</v>
      </c>
      <c r="M229" s="290">
        <f t="shared" si="8"/>
        <v>0</v>
      </c>
      <c r="N229" s="35"/>
      <c r="P229" s="37"/>
      <c r="V229" s="45"/>
      <c r="W229" s="46"/>
      <c r="X229" s="45"/>
    </row>
    <row r="230" spans="1:24" s="18" customFormat="1" ht="15" customHeight="1" x14ac:dyDescent="0.25">
      <c r="A230" s="69"/>
      <c r="B230" s="70"/>
      <c r="C230" s="71"/>
      <c r="D230" s="109" t="s">
        <v>453</v>
      </c>
      <c r="E230" s="117" t="s">
        <v>454</v>
      </c>
      <c r="F230" s="184"/>
      <c r="G230" s="231">
        <v>0</v>
      </c>
      <c r="H230" s="228"/>
      <c r="I230" s="242"/>
      <c r="J230" s="220"/>
      <c r="K230" s="233">
        <f t="shared" si="7"/>
        <v>0</v>
      </c>
      <c r="L230" s="290">
        <v>0</v>
      </c>
      <c r="M230" s="290">
        <f t="shared" si="8"/>
        <v>0</v>
      </c>
      <c r="N230" s="35"/>
      <c r="P230" s="37"/>
      <c r="V230" s="45"/>
      <c r="W230" s="46"/>
      <c r="X230" s="45"/>
    </row>
    <row r="231" spans="1:24" s="18" customFormat="1" ht="15" customHeight="1" x14ac:dyDescent="0.25">
      <c r="A231" s="69"/>
      <c r="B231" s="70" t="s">
        <v>132</v>
      </c>
      <c r="C231" s="71"/>
      <c r="D231" s="109" t="s">
        <v>455</v>
      </c>
      <c r="E231" s="117" t="s">
        <v>456</v>
      </c>
      <c r="F231" s="184"/>
      <c r="G231" s="231">
        <v>0</v>
      </c>
      <c r="H231" s="228"/>
      <c r="I231" s="242"/>
      <c r="J231" s="220"/>
      <c r="K231" s="233">
        <f t="shared" si="7"/>
        <v>0</v>
      </c>
      <c r="L231" s="290">
        <v>0</v>
      </c>
      <c r="M231" s="290">
        <f t="shared" si="8"/>
        <v>0</v>
      </c>
      <c r="N231" s="35"/>
      <c r="P231" s="37"/>
      <c r="V231" s="45"/>
      <c r="W231" s="46"/>
      <c r="X231" s="45"/>
    </row>
    <row r="232" spans="1:24" s="18" customFormat="1" ht="15" customHeight="1" x14ac:dyDescent="0.25">
      <c r="A232" s="69"/>
      <c r="B232" s="70"/>
      <c r="C232" s="71"/>
      <c r="D232" s="109" t="s">
        <v>457</v>
      </c>
      <c r="E232" s="117" t="s">
        <v>458</v>
      </c>
      <c r="F232" s="184"/>
      <c r="G232" s="231">
        <v>5476205.3899999997</v>
      </c>
      <c r="H232" s="228"/>
      <c r="I232" s="242"/>
      <c r="J232" s="220"/>
      <c r="K232" s="233">
        <f t="shared" si="7"/>
        <v>5476205.3899999997</v>
      </c>
      <c r="L232" s="290">
        <v>0</v>
      </c>
      <c r="M232" s="290">
        <f t="shared" si="8"/>
        <v>5476205.3899999997</v>
      </c>
      <c r="N232" s="35"/>
      <c r="P232" s="37"/>
      <c r="V232" s="45"/>
      <c r="W232" s="46"/>
      <c r="X232" s="45"/>
    </row>
    <row r="233" spans="1:24" s="18" customFormat="1" ht="15" customHeight="1" x14ac:dyDescent="0.25">
      <c r="A233" s="69" t="s">
        <v>6</v>
      </c>
      <c r="B233" s="70"/>
      <c r="C233" s="71"/>
      <c r="D233" s="107" t="s">
        <v>459</v>
      </c>
      <c r="E233" s="120" t="s">
        <v>460</v>
      </c>
      <c r="F233" s="121">
        <f>SUM(F234:F237)</f>
        <v>0</v>
      </c>
      <c r="G233" s="292">
        <v>87285432.840000004</v>
      </c>
      <c r="H233" s="228"/>
      <c r="I233" s="243">
        <v>0</v>
      </c>
      <c r="J233" s="220"/>
      <c r="K233" s="293">
        <f t="shared" si="7"/>
        <v>87285432.840000004</v>
      </c>
      <c r="L233" s="295">
        <v>0</v>
      </c>
      <c r="M233" s="295">
        <f t="shared" si="8"/>
        <v>87285432.840000004</v>
      </c>
      <c r="N233" s="35"/>
      <c r="P233" s="37"/>
      <c r="V233" s="45"/>
      <c r="W233" s="46"/>
      <c r="X233" s="45"/>
    </row>
    <row r="234" spans="1:24" s="18" customFormat="1" ht="15" customHeight="1" x14ac:dyDescent="0.25">
      <c r="A234" s="69"/>
      <c r="B234" s="70" t="s">
        <v>45</v>
      </c>
      <c r="C234" s="71"/>
      <c r="D234" s="109" t="s">
        <v>461</v>
      </c>
      <c r="E234" s="114" t="s">
        <v>462</v>
      </c>
      <c r="F234" s="184"/>
      <c r="G234" s="231">
        <v>39932410.950000003</v>
      </c>
      <c r="H234" s="228"/>
      <c r="I234" s="242"/>
      <c r="J234" s="220"/>
      <c r="K234" s="233">
        <f t="shared" si="7"/>
        <v>39932410.950000003</v>
      </c>
      <c r="L234" s="286">
        <v>0</v>
      </c>
      <c r="M234" s="286">
        <f t="shared" si="8"/>
        <v>39932410.950000003</v>
      </c>
      <c r="N234" s="35"/>
      <c r="P234" s="37"/>
      <c r="V234" s="45"/>
      <c r="W234" s="46"/>
      <c r="X234" s="45"/>
    </row>
    <row r="235" spans="1:24" s="18" customFormat="1" ht="15" customHeight="1" x14ac:dyDescent="0.25">
      <c r="A235" s="69"/>
      <c r="B235" s="70"/>
      <c r="C235" s="71"/>
      <c r="D235" s="109" t="s">
        <v>463</v>
      </c>
      <c r="E235" s="114" t="s">
        <v>464</v>
      </c>
      <c r="F235" s="184"/>
      <c r="G235" s="231">
        <v>0</v>
      </c>
      <c r="H235" s="228"/>
      <c r="I235" s="242"/>
      <c r="J235" s="220"/>
      <c r="K235" s="233">
        <f t="shared" si="7"/>
        <v>0</v>
      </c>
      <c r="L235" s="286">
        <v>0</v>
      </c>
      <c r="M235" s="286">
        <f t="shared" si="8"/>
        <v>0</v>
      </c>
      <c r="N235" s="35"/>
      <c r="P235" s="37"/>
      <c r="V235" s="45"/>
      <c r="W235" s="46"/>
      <c r="X235" s="45"/>
    </row>
    <row r="236" spans="1:24" s="18" customFormat="1" ht="15" customHeight="1" x14ac:dyDescent="0.25">
      <c r="A236" s="69"/>
      <c r="B236" s="70" t="s">
        <v>132</v>
      </c>
      <c r="C236" s="71"/>
      <c r="D236" s="109" t="s">
        <v>465</v>
      </c>
      <c r="E236" s="114" t="s">
        <v>466</v>
      </c>
      <c r="F236" s="184"/>
      <c r="G236" s="231">
        <v>20456161.890000001</v>
      </c>
      <c r="H236" s="228"/>
      <c r="I236" s="242"/>
      <c r="J236" s="220"/>
      <c r="K236" s="233">
        <f t="shared" si="7"/>
        <v>20456161.890000001</v>
      </c>
      <c r="L236" s="286">
        <v>0</v>
      </c>
      <c r="M236" s="286">
        <f t="shared" si="8"/>
        <v>20456161.890000001</v>
      </c>
      <c r="N236" s="35"/>
      <c r="P236" s="37"/>
      <c r="V236" s="45"/>
      <c r="W236" s="46"/>
      <c r="X236" s="45"/>
    </row>
    <row r="237" spans="1:24" s="18" customFormat="1" ht="15" customHeight="1" x14ac:dyDescent="0.25">
      <c r="A237" s="69" t="s">
        <v>6</v>
      </c>
      <c r="B237" s="70"/>
      <c r="C237" s="71"/>
      <c r="D237" s="109" t="s">
        <v>467</v>
      </c>
      <c r="E237" s="117" t="s">
        <v>468</v>
      </c>
      <c r="F237" s="123">
        <f>SUM(F238:F242)</f>
        <v>0</v>
      </c>
      <c r="G237" s="231">
        <v>26896860</v>
      </c>
      <c r="H237" s="228"/>
      <c r="I237" s="243">
        <v>0</v>
      </c>
      <c r="J237" s="220"/>
      <c r="K237" s="233">
        <f t="shared" si="7"/>
        <v>26896860</v>
      </c>
      <c r="L237" s="296">
        <v>0</v>
      </c>
      <c r="M237" s="296">
        <f t="shared" si="8"/>
        <v>26896860</v>
      </c>
      <c r="N237" s="35"/>
      <c r="P237" s="37"/>
      <c r="V237" s="45"/>
      <c r="W237" s="46"/>
      <c r="X237" s="45"/>
    </row>
    <row r="238" spans="1:24" s="18" customFormat="1" ht="15" customHeight="1" x14ac:dyDescent="0.25">
      <c r="A238" s="69"/>
      <c r="B238" s="70"/>
      <c r="C238" s="71"/>
      <c r="D238" s="111" t="s">
        <v>469</v>
      </c>
      <c r="E238" s="122" t="s">
        <v>470</v>
      </c>
      <c r="F238" s="178"/>
      <c r="G238" s="231">
        <v>11146793</v>
      </c>
      <c r="H238" s="228"/>
      <c r="I238" s="242"/>
      <c r="J238" s="220"/>
      <c r="K238" s="233">
        <f t="shared" si="7"/>
        <v>11146793</v>
      </c>
      <c r="L238" s="297">
        <v>0</v>
      </c>
      <c r="M238" s="297">
        <f t="shared" si="8"/>
        <v>11146793</v>
      </c>
      <c r="N238" s="35"/>
      <c r="P238" s="37"/>
      <c r="V238" s="45"/>
      <c r="W238" s="46"/>
      <c r="X238" s="45"/>
    </row>
    <row r="239" spans="1:24" s="18" customFormat="1" ht="15" customHeight="1" x14ac:dyDescent="0.25">
      <c r="A239" s="69"/>
      <c r="B239" s="70"/>
      <c r="C239" s="71"/>
      <c r="D239" s="111" t="s">
        <v>471</v>
      </c>
      <c r="E239" s="122" t="s">
        <v>472</v>
      </c>
      <c r="F239" s="178"/>
      <c r="G239" s="231">
        <v>6332410</v>
      </c>
      <c r="H239" s="228"/>
      <c r="I239" s="242"/>
      <c r="J239" s="220"/>
      <c r="K239" s="233">
        <f t="shared" si="7"/>
        <v>6332410</v>
      </c>
      <c r="L239" s="297">
        <v>0</v>
      </c>
      <c r="M239" s="297">
        <f t="shared" si="8"/>
        <v>6332410</v>
      </c>
      <c r="N239" s="35"/>
      <c r="P239" s="37"/>
      <c r="V239" s="45"/>
      <c r="W239" s="46"/>
      <c r="X239" s="45"/>
    </row>
    <row r="240" spans="1:24" s="18" customFormat="1" ht="15" customHeight="1" x14ac:dyDescent="0.25">
      <c r="A240" s="69"/>
      <c r="B240" s="70"/>
      <c r="C240" s="71"/>
      <c r="D240" s="111" t="s">
        <v>473</v>
      </c>
      <c r="E240" s="122" t="s">
        <v>474</v>
      </c>
      <c r="F240" s="178"/>
      <c r="G240" s="231">
        <v>9417657</v>
      </c>
      <c r="H240" s="228"/>
      <c r="I240" s="242"/>
      <c r="J240" s="220"/>
      <c r="K240" s="233">
        <f t="shared" si="7"/>
        <v>9417657</v>
      </c>
      <c r="L240" s="297">
        <v>0</v>
      </c>
      <c r="M240" s="297">
        <f t="shared" si="8"/>
        <v>9417657</v>
      </c>
      <c r="N240" s="35"/>
      <c r="P240" s="37"/>
      <c r="V240" s="45"/>
      <c r="W240" s="46"/>
      <c r="X240" s="45"/>
    </row>
    <row r="241" spans="1:24" s="18" customFormat="1" ht="15" customHeight="1" x14ac:dyDescent="0.25">
      <c r="A241" s="69"/>
      <c r="B241" s="70"/>
      <c r="C241" s="71"/>
      <c r="D241" s="111" t="s">
        <v>475</v>
      </c>
      <c r="E241" s="122" t="s">
        <v>476</v>
      </c>
      <c r="F241" s="178"/>
      <c r="G241" s="231">
        <v>0</v>
      </c>
      <c r="H241" s="228"/>
      <c r="I241" s="242"/>
      <c r="J241" s="220"/>
      <c r="K241" s="233">
        <f t="shared" si="7"/>
        <v>0</v>
      </c>
      <c r="L241" s="297">
        <v>0</v>
      </c>
      <c r="M241" s="297">
        <f t="shared" si="8"/>
        <v>0</v>
      </c>
      <c r="N241" s="35"/>
      <c r="P241" s="37"/>
      <c r="V241" s="45"/>
      <c r="W241" s="46"/>
      <c r="X241" s="45"/>
    </row>
    <row r="242" spans="1:24" s="18" customFormat="1" ht="15" customHeight="1" x14ac:dyDescent="0.25">
      <c r="A242" s="69"/>
      <c r="B242" s="70"/>
      <c r="C242" s="71"/>
      <c r="D242" s="109" t="s">
        <v>477</v>
      </c>
      <c r="E242" s="117" t="s">
        <v>478</v>
      </c>
      <c r="F242" s="184"/>
      <c r="G242" s="231">
        <v>0</v>
      </c>
      <c r="H242" s="228"/>
      <c r="I242" s="242"/>
      <c r="J242" s="220"/>
      <c r="K242" s="233">
        <f t="shared" si="7"/>
        <v>0</v>
      </c>
      <c r="L242" s="290">
        <v>0</v>
      </c>
      <c r="M242" s="290">
        <f t="shared" si="8"/>
        <v>0</v>
      </c>
      <c r="N242" s="35"/>
      <c r="P242" s="37"/>
      <c r="V242" s="45"/>
      <c r="W242" s="46"/>
      <c r="X242" s="45"/>
    </row>
    <row r="243" spans="1:24" s="18" customFormat="1" ht="15" customHeight="1" x14ac:dyDescent="0.25">
      <c r="A243" s="69" t="s">
        <v>6</v>
      </c>
      <c r="B243" s="70"/>
      <c r="C243" s="71"/>
      <c r="D243" s="107" t="s">
        <v>479</v>
      </c>
      <c r="E243" s="120" t="s">
        <v>480</v>
      </c>
      <c r="F243" s="121">
        <f>SUM(F244:F248)</f>
        <v>0</v>
      </c>
      <c r="G243" s="292">
        <v>12402496.950000001</v>
      </c>
      <c r="H243" s="228"/>
      <c r="I243" s="243">
        <v>0</v>
      </c>
      <c r="J243" s="220"/>
      <c r="K243" s="293">
        <f t="shared" si="7"/>
        <v>12402496.950000001</v>
      </c>
      <c r="L243" s="295">
        <v>0</v>
      </c>
      <c r="M243" s="295">
        <f t="shared" si="8"/>
        <v>12402496.950000001</v>
      </c>
      <c r="N243" s="35"/>
      <c r="P243" s="37"/>
      <c r="V243" s="45"/>
      <c r="W243" s="46"/>
      <c r="X243" s="45"/>
    </row>
    <row r="244" spans="1:24" s="18" customFormat="1" ht="15" customHeight="1" x14ac:dyDescent="0.25">
      <c r="A244" s="69"/>
      <c r="B244" s="70" t="s">
        <v>45</v>
      </c>
      <c r="C244" s="71"/>
      <c r="D244" s="109" t="s">
        <v>481</v>
      </c>
      <c r="E244" s="117" t="s">
        <v>482</v>
      </c>
      <c r="F244" s="184"/>
      <c r="G244" s="231">
        <v>0</v>
      </c>
      <c r="H244" s="228"/>
      <c r="I244" s="242"/>
      <c r="J244" s="220"/>
      <c r="K244" s="233">
        <f t="shared" si="7"/>
        <v>0</v>
      </c>
      <c r="L244" s="290">
        <v>0</v>
      </c>
      <c r="M244" s="290">
        <f t="shared" si="8"/>
        <v>0</v>
      </c>
      <c r="N244" s="35"/>
      <c r="P244" s="37"/>
      <c r="V244" s="45"/>
      <c r="W244" s="46"/>
      <c r="X244" s="45"/>
    </row>
    <row r="245" spans="1:24" s="60" customFormat="1" ht="15" customHeight="1" x14ac:dyDescent="0.25">
      <c r="A245" s="47"/>
      <c r="B245" s="54"/>
      <c r="C245" s="55"/>
      <c r="D245" s="109" t="s">
        <v>483</v>
      </c>
      <c r="E245" s="117" t="s">
        <v>484</v>
      </c>
      <c r="F245" s="184"/>
      <c r="G245" s="231">
        <v>0</v>
      </c>
      <c r="H245" s="228"/>
      <c r="I245" s="242"/>
      <c r="J245" s="220"/>
      <c r="K245" s="233">
        <f t="shared" si="7"/>
        <v>0</v>
      </c>
      <c r="L245" s="290">
        <v>0</v>
      </c>
      <c r="M245" s="290">
        <f t="shared" si="8"/>
        <v>0</v>
      </c>
      <c r="N245" s="35"/>
      <c r="P245" s="37"/>
      <c r="V245" s="45"/>
      <c r="W245" s="46"/>
      <c r="X245" s="45"/>
    </row>
    <row r="246" spans="1:24" s="60" customFormat="1" ht="15" customHeight="1" x14ac:dyDescent="0.25">
      <c r="A246" s="47"/>
      <c r="B246" s="54" t="s">
        <v>139</v>
      </c>
      <c r="C246" s="55"/>
      <c r="D246" s="109" t="s">
        <v>485</v>
      </c>
      <c r="E246" s="117" t="s">
        <v>486</v>
      </c>
      <c r="F246" s="184"/>
      <c r="G246" s="231">
        <v>0</v>
      </c>
      <c r="H246" s="228"/>
      <c r="I246" s="242"/>
      <c r="J246" s="220"/>
      <c r="K246" s="233">
        <f t="shared" si="7"/>
        <v>0</v>
      </c>
      <c r="L246" s="290">
        <v>0</v>
      </c>
      <c r="M246" s="290">
        <f t="shared" si="8"/>
        <v>0</v>
      </c>
      <c r="N246" s="35"/>
      <c r="P246" s="37"/>
      <c r="V246" s="45"/>
      <c r="W246" s="46"/>
      <c r="X246" s="45"/>
    </row>
    <row r="247" spans="1:24" s="60" customFormat="1" ht="15" customHeight="1" x14ac:dyDescent="0.25">
      <c r="A247" s="47"/>
      <c r="B247" s="54"/>
      <c r="C247" s="55"/>
      <c r="D247" s="109" t="s">
        <v>487</v>
      </c>
      <c r="E247" s="117" t="s">
        <v>488</v>
      </c>
      <c r="F247" s="184"/>
      <c r="G247" s="231">
        <v>11882393.870000001</v>
      </c>
      <c r="H247" s="228"/>
      <c r="I247" s="242"/>
      <c r="J247" s="220"/>
      <c r="K247" s="233">
        <f t="shared" si="7"/>
        <v>11882393.870000001</v>
      </c>
      <c r="L247" s="290">
        <v>0</v>
      </c>
      <c r="M247" s="290">
        <f t="shared" si="8"/>
        <v>11882393.870000001</v>
      </c>
      <c r="N247" s="35"/>
      <c r="P247" s="37"/>
      <c r="V247" s="45"/>
      <c r="W247" s="46"/>
      <c r="X247" s="45"/>
    </row>
    <row r="248" spans="1:24" s="60" customFormat="1" ht="15" customHeight="1" x14ac:dyDescent="0.25">
      <c r="A248" s="47"/>
      <c r="B248" s="54"/>
      <c r="C248" s="55"/>
      <c r="D248" s="109" t="s">
        <v>489</v>
      </c>
      <c r="E248" s="117" t="s">
        <v>490</v>
      </c>
      <c r="F248" s="184"/>
      <c r="G248" s="231">
        <v>520103.08</v>
      </c>
      <c r="H248" s="228"/>
      <c r="I248" s="242"/>
      <c r="J248" s="220"/>
      <c r="K248" s="233">
        <f t="shared" si="7"/>
        <v>520103.08</v>
      </c>
      <c r="L248" s="290">
        <v>0</v>
      </c>
      <c r="M248" s="290">
        <f t="shared" si="8"/>
        <v>520103.08</v>
      </c>
      <c r="N248" s="35"/>
      <c r="P248" s="37"/>
      <c r="V248" s="45"/>
      <c r="W248" s="46"/>
      <c r="X248" s="45"/>
    </row>
    <row r="249" spans="1:24" s="60" customFormat="1" ht="15" customHeight="1" x14ac:dyDescent="0.25">
      <c r="A249" s="47" t="s">
        <v>6</v>
      </c>
      <c r="B249" s="54"/>
      <c r="C249" s="55"/>
      <c r="D249" s="107" t="s">
        <v>491</v>
      </c>
      <c r="E249" s="120" t="s">
        <v>492</v>
      </c>
      <c r="F249" s="121">
        <f>SUM(F250:F255)</f>
        <v>0</v>
      </c>
      <c r="G249" s="292">
        <v>14828928.85</v>
      </c>
      <c r="H249" s="228"/>
      <c r="I249" s="243">
        <v>0</v>
      </c>
      <c r="J249" s="220"/>
      <c r="K249" s="293">
        <f t="shared" si="7"/>
        <v>14828928.85</v>
      </c>
      <c r="L249" s="295">
        <v>0</v>
      </c>
      <c r="M249" s="295">
        <f t="shared" si="8"/>
        <v>14828928.85</v>
      </c>
      <c r="N249" s="35"/>
      <c r="P249" s="37"/>
      <c r="V249" s="45"/>
      <c r="W249" s="46"/>
      <c r="X249" s="45"/>
    </row>
    <row r="250" spans="1:24" s="60" customFormat="1" ht="15" customHeight="1" x14ac:dyDescent="0.25">
      <c r="A250" s="47"/>
      <c r="B250" s="54" t="s">
        <v>45</v>
      </c>
      <c r="C250" s="55"/>
      <c r="D250" s="109" t="s">
        <v>493</v>
      </c>
      <c r="E250" s="117" t="s">
        <v>494</v>
      </c>
      <c r="F250" s="184"/>
      <c r="G250" s="231">
        <v>10640520</v>
      </c>
      <c r="H250" s="228"/>
      <c r="I250" s="242"/>
      <c r="J250" s="220"/>
      <c r="K250" s="233">
        <f t="shared" si="7"/>
        <v>10640520</v>
      </c>
      <c r="L250" s="290">
        <v>0</v>
      </c>
      <c r="M250" s="290">
        <f t="shared" si="8"/>
        <v>10640520</v>
      </c>
      <c r="N250" s="35"/>
      <c r="P250" s="37"/>
      <c r="V250" s="45"/>
      <c r="W250" s="46"/>
      <c r="X250" s="45"/>
    </row>
    <row r="251" spans="1:24" s="60" customFormat="1" ht="15" customHeight="1" x14ac:dyDescent="0.25">
      <c r="A251" s="47"/>
      <c r="B251" s="54"/>
      <c r="C251" s="55"/>
      <c r="D251" s="109" t="s">
        <v>495</v>
      </c>
      <c r="E251" s="117" t="s">
        <v>496</v>
      </c>
      <c r="F251" s="184"/>
      <c r="G251" s="231">
        <v>0</v>
      </c>
      <c r="H251" s="228"/>
      <c r="I251" s="242"/>
      <c r="J251" s="220"/>
      <c r="K251" s="233">
        <f t="shared" si="7"/>
        <v>0</v>
      </c>
      <c r="L251" s="290">
        <v>0</v>
      </c>
      <c r="M251" s="290">
        <f t="shared" si="8"/>
        <v>0</v>
      </c>
      <c r="N251" s="35"/>
      <c r="P251" s="37"/>
      <c r="V251" s="45"/>
      <c r="W251" s="46"/>
      <c r="X251" s="45"/>
    </row>
    <row r="252" spans="1:24" s="60" customFormat="1" ht="15" customHeight="1" x14ac:dyDescent="0.25">
      <c r="A252" s="47"/>
      <c r="B252" s="54" t="s">
        <v>132</v>
      </c>
      <c r="C252" s="55"/>
      <c r="D252" s="109" t="s">
        <v>497</v>
      </c>
      <c r="E252" s="117" t="s">
        <v>498</v>
      </c>
      <c r="F252" s="184"/>
      <c r="G252" s="231">
        <v>2035456.85</v>
      </c>
      <c r="H252" s="228"/>
      <c r="I252" s="242"/>
      <c r="J252" s="220"/>
      <c r="K252" s="233">
        <f t="shared" si="7"/>
        <v>2035456.85</v>
      </c>
      <c r="L252" s="290">
        <v>0</v>
      </c>
      <c r="M252" s="290">
        <f t="shared" si="8"/>
        <v>2035456.85</v>
      </c>
      <c r="N252" s="35"/>
      <c r="P252" s="37"/>
      <c r="V252" s="45"/>
      <c r="W252" s="46"/>
      <c r="X252" s="45"/>
    </row>
    <row r="253" spans="1:24" s="60" customFormat="1" ht="15" customHeight="1" x14ac:dyDescent="0.25">
      <c r="A253" s="47"/>
      <c r="B253" s="54"/>
      <c r="C253" s="55"/>
      <c r="D253" s="109" t="s">
        <v>499</v>
      </c>
      <c r="E253" s="117" t="s">
        <v>500</v>
      </c>
      <c r="F253" s="184"/>
      <c r="G253" s="231">
        <v>2152952</v>
      </c>
      <c r="H253" s="228"/>
      <c r="I253" s="242"/>
      <c r="J253" s="220"/>
      <c r="K253" s="233">
        <f t="shared" si="7"/>
        <v>2152952</v>
      </c>
      <c r="L253" s="290">
        <v>0</v>
      </c>
      <c r="M253" s="290">
        <f t="shared" si="8"/>
        <v>2152952</v>
      </c>
      <c r="N253" s="35"/>
      <c r="P253" s="37"/>
      <c r="V253" s="45"/>
      <c r="W253" s="46"/>
      <c r="X253" s="45"/>
    </row>
    <row r="254" spans="1:24" s="60" customFormat="1" ht="15" customHeight="1" x14ac:dyDescent="0.25">
      <c r="A254" s="47"/>
      <c r="B254" s="54"/>
      <c r="C254" s="55"/>
      <c r="D254" s="109" t="s">
        <v>501</v>
      </c>
      <c r="E254" s="117" t="s">
        <v>502</v>
      </c>
      <c r="F254" s="184"/>
      <c r="G254" s="231">
        <v>0</v>
      </c>
      <c r="H254" s="228"/>
      <c r="I254" s="242"/>
      <c r="J254" s="220"/>
      <c r="K254" s="233">
        <f t="shared" si="7"/>
        <v>0</v>
      </c>
      <c r="L254" s="290">
        <v>0</v>
      </c>
      <c r="M254" s="290">
        <f t="shared" si="8"/>
        <v>0</v>
      </c>
      <c r="N254" s="35"/>
      <c r="P254" s="37"/>
      <c r="V254" s="45"/>
      <c r="W254" s="46"/>
      <c r="X254" s="45"/>
    </row>
    <row r="255" spans="1:24" s="60" customFormat="1" ht="15" customHeight="1" x14ac:dyDescent="0.25">
      <c r="A255" s="47"/>
      <c r="B255" s="54"/>
      <c r="C255" s="55"/>
      <c r="D255" s="109" t="s">
        <v>503</v>
      </c>
      <c r="E255" s="117" t="s">
        <v>504</v>
      </c>
      <c r="F255" s="184"/>
      <c r="G255" s="231">
        <v>0</v>
      </c>
      <c r="H255" s="228"/>
      <c r="I255" s="242"/>
      <c r="J255" s="220"/>
      <c r="K255" s="233">
        <f t="shared" si="7"/>
        <v>0</v>
      </c>
      <c r="L255" s="290">
        <v>0</v>
      </c>
      <c r="M255" s="290">
        <f t="shared" si="8"/>
        <v>0</v>
      </c>
      <c r="N255" s="35"/>
      <c r="P255" s="37"/>
      <c r="V255" s="45"/>
      <c r="W255" s="46"/>
      <c r="X255" s="45"/>
    </row>
    <row r="256" spans="1:24" s="60" customFormat="1" ht="15" customHeight="1" x14ac:dyDescent="0.25">
      <c r="A256" s="47" t="s">
        <v>6</v>
      </c>
      <c r="B256" s="54"/>
      <c r="C256" s="55"/>
      <c r="D256" s="107" t="s">
        <v>505</v>
      </c>
      <c r="E256" s="120" t="s">
        <v>506</v>
      </c>
      <c r="F256" s="124">
        <f>SUM(F257:F261)</f>
        <v>0</v>
      </c>
      <c r="G256" s="298">
        <v>2817803.7600000002</v>
      </c>
      <c r="H256" s="228"/>
      <c r="I256" s="243">
        <v>0</v>
      </c>
      <c r="J256" s="220"/>
      <c r="K256" s="299">
        <f t="shared" si="7"/>
        <v>2817803.7600000002</v>
      </c>
      <c r="L256" s="295">
        <v>0</v>
      </c>
      <c r="M256" s="295">
        <f t="shared" si="8"/>
        <v>2817803.7600000002</v>
      </c>
      <c r="N256" s="35"/>
      <c r="P256" s="37"/>
      <c r="V256" s="45"/>
      <c r="W256" s="46"/>
      <c r="X256" s="45"/>
    </row>
    <row r="257" spans="1:24" s="60" customFormat="1" ht="15" customHeight="1" x14ac:dyDescent="0.25">
      <c r="A257" s="47"/>
      <c r="B257" s="54" t="s">
        <v>45</v>
      </c>
      <c r="C257" s="55"/>
      <c r="D257" s="109" t="s">
        <v>507</v>
      </c>
      <c r="E257" s="117" t="s">
        <v>508</v>
      </c>
      <c r="F257" s="184"/>
      <c r="G257" s="231">
        <v>15347</v>
      </c>
      <c r="H257" s="228"/>
      <c r="I257" s="242"/>
      <c r="J257" s="220"/>
      <c r="K257" s="233">
        <f t="shared" si="7"/>
        <v>15347</v>
      </c>
      <c r="L257" s="290">
        <v>0</v>
      </c>
      <c r="M257" s="290">
        <f t="shared" si="8"/>
        <v>15347</v>
      </c>
      <c r="N257" s="35"/>
      <c r="P257" s="37"/>
      <c r="V257" s="45"/>
      <c r="W257" s="46"/>
      <c r="X257" s="45"/>
    </row>
    <row r="258" spans="1:24" s="60" customFormat="1" ht="15" customHeight="1" x14ac:dyDescent="0.25">
      <c r="A258" s="47"/>
      <c r="B258" s="54"/>
      <c r="C258" s="55"/>
      <c r="D258" s="109" t="s">
        <v>509</v>
      </c>
      <c r="E258" s="117" t="s">
        <v>510</v>
      </c>
      <c r="F258" s="184"/>
      <c r="G258" s="231">
        <v>0</v>
      </c>
      <c r="H258" s="228"/>
      <c r="I258" s="242"/>
      <c r="J258" s="220"/>
      <c r="K258" s="233">
        <f t="shared" si="7"/>
        <v>0</v>
      </c>
      <c r="L258" s="290">
        <v>0</v>
      </c>
      <c r="M258" s="290">
        <f t="shared" si="8"/>
        <v>0</v>
      </c>
      <c r="N258" s="35"/>
      <c r="P258" s="37"/>
      <c r="V258" s="45"/>
      <c r="W258" s="46"/>
      <c r="X258" s="45"/>
    </row>
    <row r="259" spans="1:24" s="60" customFormat="1" ht="15" customHeight="1" x14ac:dyDescent="0.25">
      <c r="A259" s="47"/>
      <c r="B259" s="54" t="s">
        <v>132</v>
      </c>
      <c r="C259" s="55"/>
      <c r="D259" s="109" t="s">
        <v>511</v>
      </c>
      <c r="E259" s="117" t="s">
        <v>512</v>
      </c>
      <c r="F259" s="184"/>
      <c r="G259" s="231">
        <v>194862.07999999999</v>
      </c>
      <c r="H259" s="228"/>
      <c r="I259" s="242"/>
      <c r="J259" s="220"/>
      <c r="K259" s="233">
        <f t="shared" si="7"/>
        <v>194862.07999999999</v>
      </c>
      <c r="L259" s="290">
        <v>0</v>
      </c>
      <c r="M259" s="290">
        <f t="shared" si="8"/>
        <v>194862.07999999999</v>
      </c>
      <c r="N259" s="35"/>
      <c r="P259" s="37"/>
      <c r="V259" s="45"/>
      <c r="W259" s="46"/>
      <c r="X259" s="45"/>
    </row>
    <row r="260" spans="1:24" s="60" customFormat="1" ht="15" customHeight="1" x14ac:dyDescent="0.25">
      <c r="A260" s="47"/>
      <c r="B260" s="54"/>
      <c r="C260" s="55"/>
      <c r="D260" s="109" t="s">
        <v>513</v>
      </c>
      <c r="E260" s="117" t="s">
        <v>514</v>
      </c>
      <c r="F260" s="184"/>
      <c r="G260" s="231">
        <v>2607594.6800000002</v>
      </c>
      <c r="H260" s="228"/>
      <c r="I260" s="242"/>
      <c r="J260" s="220"/>
      <c r="K260" s="233">
        <f t="shared" si="7"/>
        <v>2607594.6800000002</v>
      </c>
      <c r="L260" s="290">
        <v>0</v>
      </c>
      <c r="M260" s="290">
        <f t="shared" si="8"/>
        <v>2607594.6800000002</v>
      </c>
      <c r="N260" s="35"/>
      <c r="P260" s="37"/>
      <c r="V260" s="45"/>
      <c r="W260" s="46"/>
      <c r="X260" s="45"/>
    </row>
    <row r="261" spans="1:24" s="60" customFormat="1" ht="15" customHeight="1" x14ac:dyDescent="0.25">
      <c r="A261" s="47"/>
      <c r="B261" s="54"/>
      <c r="C261" s="55"/>
      <c r="D261" s="109" t="s">
        <v>515</v>
      </c>
      <c r="E261" s="117" t="s">
        <v>516</v>
      </c>
      <c r="F261" s="184"/>
      <c r="G261" s="231">
        <v>0</v>
      </c>
      <c r="H261" s="228"/>
      <c r="I261" s="242"/>
      <c r="J261" s="220"/>
      <c r="K261" s="233">
        <f t="shared" si="7"/>
        <v>0</v>
      </c>
      <c r="L261" s="290">
        <v>0</v>
      </c>
      <c r="M261" s="290">
        <f t="shared" si="8"/>
        <v>0</v>
      </c>
      <c r="N261" s="35"/>
      <c r="P261" s="37"/>
      <c r="V261" s="45"/>
      <c r="W261" s="46"/>
      <c r="X261" s="45"/>
    </row>
    <row r="262" spans="1:24" s="60" customFormat="1" ht="15" customHeight="1" x14ac:dyDescent="0.25">
      <c r="A262" s="47" t="s">
        <v>6</v>
      </c>
      <c r="B262" s="54"/>
      <c r="C262" s="55"/>
      <c r="D262" s="107" t="s">
        <v>517</v>
      </c>
      <c r="E262" s="120" t="s">
        <v>518</v>
      </c>
      <c r="F262" s="124">
        <f>SUM(F263:F266)</f>
        <v>0</v>
      </c>
      <c r="G262" s="298">
        <v>4160372.6999999997</v>
      </c>
      <c r="H262" s="228"/>
      <c r="I262" s="243">
        <v>0</v>
      </c>
      <c r="J262" s="220"/>
      <c r="K262" s="299">
        <f t="shared" si="7"/>
        <v>4160372.6999999997</v>
      </c>
      <c r="L262" s="295">
        <v>0</v>
      </c>
      <c r="M262" s="295">
        <f t="shared" si="8"/>
        <v>4160372.6999999997</v>
      </c>
      <c r="N262" s="35"/>
      <c r="P262" s="37"/>
      <c r="V262" s="45"/>
      <c r="W262" s="46"/>
      <c r="X262" s="45"/>
    </row>
    <row r="263" spans="1:24" s="60" customFormat="1" ht="15" customHeight="1" x14ac:dyDescent="0.25">
      <c r="A263" s="47"/>
      <c r="B263" s="54" t="s">
        <v>45</v>
      </c>
      <c r="C263" s="55"/>
      <c r="D263" s="109" t="s">
        <v>519</v>
      </c>
      <c r="E263" s="117" t="s">
        <v>520</v>
      </c>
      <c r="F263" s="184"/>
      <c r="G263" s="231">
        <v>0</v>
      </c>
      <c r="H263" s="228"/>
      <c r="I263" s="242"/>
      <c r="J263" s="220"/>
      <c r="K263" s="233">
        <f t="shared" si="7"/>
        <v>0</v>
      </c>
      <c r="L263" s="290">
        <v>0</v>
      </c>
      <c r="M263" s="290">
        <f t="shared" si="8"/>
        <v>0</v>
      </c>
      <c r="N263" s="35"/>
      <c r="P263" s="37"/>
      <c r="V263" s="45"/>
      <c r="W263" s="46"/>
      <c r="X263" s="45"/>
    </row>
    <row r="264" spans="1:24" s="60" customFormat="1" ht="15" customHeight="1" x14ac:dyDescent="0.25">
      <c r="A264" s="47"/>
      <c r="B264" s="54"/>
      <c r="C264" s="55"/>
      <c r="D264" s="109" t="s">
        <v>521</v>
      </c>
      <c r="E264" s="117" t="s">
        <v>522</v>
      </c>
      <c r="F264" s="184"/>
      <c r="G264" s="231">
        <v>0</v>
      </c>
      <c r="H264" s="228"/>
      <c r="I264" s="242"/>
      <c r="J264" s="220"/>
      <c r="K264" s="233">
        <f t="shared" si="7"/>
        <v>0</v>
      </c>
      <c r="L264" s="290">
        <v>0</v>
      </c>
      <c r="M264" s="290">
        <f t="shared" si="8"/>
        <v>0</v>
      </c>
      <c r="N264" s="35"/>
      <c r="P264" s="37"/>
      <c r="V264" s="45"/>
      <c r="W264" s="46"/>
      <c r="X264" s="45"/>
    </row>
    <row r="265" spans="1:24" s="60" customFormat="1" ht="15" customHeight="1" x14ac:dyDescent="0.25">
      <c r="A265" s="47"/>
      <c r="B265" s="54" t="s">
        <v>132</v>
      </c>
      <c r="C265" s="55"/>
      <c r="D265" s="109" t="s">
        <v>523</v>
      </c>
      <c r="E265" s="117" t="s">
        <v>524</v>
      </c>
      <c r="F265" s="184"/>
      <c r="G265" s="231">
        <v>97106.14</v>
      </c>
      <c r="H265" s="228"/>
      <c r="I265" s="242"/>
      <c r="J265" s="220"/>
      <c r="K265" s="233">
        <f t="shared" si="7"/>
        <v>97106.14</v>
      </c>
      <c r="L265" s="290">
        <v>0</v>
      </c>
      <c r="M265" s="290">
        <f t="shared" si="8"/>
        <v>97106.14</v>
      </c>
      <c r="N265" s="35"/>
      <c r="P265" s="37"/>
      <c r="V265" s="45"/>
      <c r="W265" s="46"/>
      <c r="X265" s="45"/>
    </row>
    <row r="266" spans="1:24" s="60" customFormat="1" ht="15" customHeight="1" x14ac:dyDescent="0.25">
      <c r="A266" s="47"/>
      <c r="B266" s="54"/>
      <c r="C266" s="55"/>
      <c r="D266" s="109" t="s">
        <v>525</v>
      </c>
      <c r="E266" s="117" t="s">
        <v>526</v>
      </c>
      <c r="F266" s="184"/>
      <c r="G266" s="231">
        <v>4063266.5599999996</v>
      </c>
      <c r="H266" s="228"/>
      <c r="I266" s="242"/>
      <c r="J266" s="220"/>
      <c r="K266" s="233">
        <f t="shared" ref="K266:K329" si="9">G266-I266</f>
        <v>4063266.5599999996</v>
      </c>
      <c r="L266" s="290">
        <v>0</v>
      </c>
      <c r="M266" s="290">
        <f t="shared" ref="M266:M329" si="10">K266-L266</f>
        <v>4063266.5599999996</v>
      </c>
      <c r="N266" s="35"/>
      <c r="P266" s="37"/>
      <c r="V266" s="45"/>
      <c r="W266" s="46"/>
      <c r="X266" s="45"/>
    </row>
    <row r="267" spans="1:24" s="60" customFormat="1" ht="15" customHeight="1" x14ac:dyDescent="0.25">
      <c r="A267" s="47" t="s">
        <v>6</v>
      </c>
      <c r="B267" s="54"/>
      <c r="C267" s="55"/>
      <c r="D267" s="107" t="s">
        <v>527</v>
      </c>
      <c r="E267" s="120" t="s">
        <v>528</v>
      </c>
      <c r="F267" s="191">
        <f>+F268+SUM(F271:F275)</f>
        <v>0</v>
      </c>
      <c r="G267" s="300">
        <v>16760794.380000001</v>
      </c>
      <c r="H267" s="228"/>
      <c r="I267" s="243">
        <v>0</v>
      </c>
      <c r="J267" s="220"/>
      <c r="K267" s="301">
        <f t="shared" si="9"/>
        <v>16760794.380000001</v>
      </c>
      <c r="L267" s="295">
        <v>0</v>
      </c>
      <c r="M267" s="295">
        <f t="shared" si="10"/>
        <v>16760794.380000001</v>
      </c>
      <c r="N267" s="35"/>
      <c r="P267" s="37"/>
      <c r="V267" s="45"/>
      <c r="W267" s="46"/>
      <c r="X267" s="45"/>
    </row>
    <row r="268" spans="1:24" s="60" customFormat="1" ht="15" customHeight="1" x14ac:dyDescent="0.25">
      <c r="A268" s="47" t="s">
        <v>6</v>
      </c>
      <c r="B268" s="54" t="s">
        <v>45</v>
      </c>
      <c r="C268" s="55"/>
      <c r="D268" s="109" t="s">
        <v>529</v>
      </c>
      <c r="E268" s="117" t="s">
        <v>530</v>
      </c>
      <c r="F268" s="178">
        <f>+F269+F270</f>
        <v>0</v>
      </c>
      <c r="G268" s="231">
        <v>0</v>
      </c>
      <c r="H268" s="228"/>
      <c r="I268" s="243">
        <v>0</v>
      </c>
      <c r="J268" s="220"/>
      <c r="K268" s="233">
        <f t="shared" si="9"/>
        <v>0</v>
      </c>
      <c r="L268" s="296">
        <v>0</v>
      </c>
      <c r="M268" s="296">
        <f t="shared" si="10"/>
        <v>0</v>
      </c>
      <c r="N268" s="35"/>
      <c r="P268" s="37"/>
      <c r="V268" s="45"/>
      <c r="W268" s="46"/>
      <c r="X268" s="45"/>
    </row>
    <row r="269" spans="1:24" s="18" customFormat="1" ht="15" customHeight="1" x14ac:dyDescent="0.25">
      <c r="A269" s="69"/>
      <c r="B269" s="70" t="s">
        <v>45</v>
      </c>
      <c r="C269" s="71"/>
      <c r="D269" s="111" t="s">
        <v>531</v>
      </c>
      <c r="E269" s="122" t="s">
        <v>532</v>
      </c>
      <c r="F269" s="178"/>
      <c r="G269" s="231">
        <v>0</v>
      </c>
      <c r="H269" s="228"/>
      <c r="I269" s="242"/>
      <c r="J269" s="220"/>
      <c r="K269" s="233">
        <f t="shared" si="9"/>
        <v>0</v>
      </c>
      <c r="L269" s="297">
        <v>0</v>
      </c>
      <c r="M269" s="297">
        <f t="shared" si="10"/>
        <v>0</v>
      </c>
      <c r="N269" s="35"/>
      <c r="P269" s="37"/>
      <c r="V269" s="45"/>
      <c r="W269" s="46"/>
      <c r="X269" s="45"/>
    </row>
    <row r="270" spans="1:24" s="18" customFormat="1" ht="15" customHeight="1" x14ac:dyDescent="0.25">
      <c r="A270" s="69"/>
      <c r="B270" s="70" t="s">
        <v>45</v>
      </c>
      <c r="C270" s="71"/>
      <c r="D270" s="111" t="s">
        <v>533</v>
      </c>
      <c r="E270" s="122" t="s">
        <v>534</v>
      </c>
      <c r="F270" s="178"/>
      <c r="G270" s="231">
        <v>0</v>
      </c>
      <c r="H270" s="228"/>
      <c r="I270" s="242"/>
      <c r="J270" s="220"/>
      <c r="K270" s="233">
        <f t="shared" si="9"/>
        <v>0</v>
      </c>
      <c r="L270" s="297">
        <v>0</v>
      </c>
      <c r="M270" s="297">
        <f t="shared" si="10"/>
        <v>0</v>
      </c>
      <c r="N270" s="35"/>
      <c r="P270" s="37"/>
      <c r="V270" s="45"/>
      <c r="W270" s="46"/>
      <c r="X270" s="45"/>
    </row>
    <row r="271" spans="1:24" s="60" customFormat="1" ht="15" customHeight="1" x14ac:dyDescent="0.25">
      <c r="A271" s="47"/>
      <c r="B271" s="54"/>
      <c r="C271" s="55"/>
      <c r="D271" s="109" t="s">
        <v>535</v>
      </c>
      <c r="E271" s="117" t="s">
        <v>536</v>
      </c>
      <c r="F271" s="184"/>
      <c r="G271" s="231">
        <v>0</v>
      </c>
      <c r="H271" s="228"/>
      <c r="I271" s="242"/>
      <c r="J271" s="220"/>
      <c r="K271" s="233">
        <f t="shared" si="9"/>
        <v>0</v>
      </c>
      <c r="L271" s="290">
        <v>0</v>
      </c>
      <c r="M271" s="290">
        <f t="shared" si="10"/>
        <v>0</v>
      </c>
      <c r="N271" s="35"/>
      <c r="P271" s="37"/>
      <c r="V271" s="45"/>
      <c r="W271" s="46"/>
      <c r="X271" s="45"/>
    </row>
    <row r="272" spans="1:24" s="60" customFormat="1" ht="15" customHeight="1" x14ac:dyDescent="0.25">
      <c r="A272" s="47"/>
      <c r="B272" s="54" t="s">
        <v>132</v>
      </c>
      <c r="C272" s="55"/>
      <c r="D272" s="109" t="s">
        <v>537</v>
      </c>
      <c r="E272" s="117" t="s">
        <v>538</v>
      </c>
      <c r="F272" s="184"/>
      <c r="G272" s="231">
        <v>0</v>
      </c>
      <c r="H272" s="228"/>
      <c r="I272" s="242"/>
      <c r="J272" s="220"/>
      <c r="K272" s="233">
        <f t="shared" si="9"/>
        <v>0</v>
      </c>
      <c r="L272" s="290">
        <v>0</v>
      </c>
      <c r="M272" s="290">
        <f t="shared" si="10"/>
        <v>0</v>
      </c>
      <c r="N272" s="35"/>
      <c r="P272" s="37"/>
      <c r="V272" s="45"/>
      <c r="W272" s="46"/>
      <c r="X272" s="45"/>
    </row>
    <row r="273" spans="1:24" s="60" customFormat="1" ht="15" customHeight="1" x14ac:dyDescent="0.25">
      <c r="A273" s="47"/>
      <c r="B273" s="54" t="s">
        <v>139</v>
      </c>
      <c r="C273" s="55"/>
      <c r="D273" s="109" t="s">
        <v>539</v>
      </c>
      <c r="E273" s="117" t="s">
        <v>540</v>
      </c>
      <c r="F273" s="184"/>
      <c r="G273" s="231">
        <v>0</v>
      </c>
      <c r="H273" s="228"/>
      <c r="I273" s="242"/>
      <c r="J273" s="220"/>
      <c r="K273" s="233">
        <f t="shared" si="9"/>
        <v>0</v>
      </c>
      <c r="L273" s="290">
        <v>0</v>
      </c>
      <c r="M273" s="290">
        <f t="shared" si="10"/>
        <v>0</v>
      </c>
      <c r="N273" s="35"/>
      <c r="P273" s="37"/>
      <c r="V273" s="45"/>
      <c r="W273" s="46"/>
      <c r="X273" s="45"/>
    </row>
    <row r="274" spans="1:24" s="60" customFormat="1" ht="15" customHeight="1" x14ac:dyDescent="0.25">
      <c r="A274" s="47"/>
      <c r="B274" s="54"/>
      <c r="C274" s="55"/>
      <c r="D274" s="109" t="s">
        <v>541</v>
      </c>
      <c r="E274" s="117" t="s">
        <v>542</v>
      </c>
      <c r="F274" s="184"/>
      <c r="G274" s="231">
        <v>16451159.430000002</v>
      </c>
      <c r="H274" s="228"/>
      <c r="I274" s="242"/>
      <c r="J274" s="220"/>
      <c r="K274" s="233">
        <f t="shared" si="9"/>
        <v>16451159.430000002</v>
      </c>
      <c r="L274" s="290">
        <v>0</v>
      </c>
      <c r="M274" s="290">
        <f t="shared" si="10"/>
        <v>16451159.430000002</v>
      </c>
      <c r="N274" s="35"/>
      <c r="P274" s="37"/>
      <c r="V274" s="45"/>
      <c r="W274" s="46"/>
      <c r="X274" s="45"/>
    </row>
    <row r="275" spans="1:24" s="60" customFormat="1" ht="15" customHeight="1" x14ac:dyDescent="0.25">
      <c r="A275" s="47"/>
      <c r="B275" s="54"/>
      <c r="C275" s="55"/>
      <c r="D275" s="109" t="s">
        <v>543</v>
      </c>
      <c r="E275" s="117" t="s">
        <v>544</v>
      </c>
      <c r="F275" s="184"/>
      <c r="G275" s="231">
        <v>309634.95</v>
      </c>
      <c r="H275" s="228"/>
      <c r="I275" s="242"/>
      <c r="J275" s="220"/>
      <c r="K275" s="233">
        <f t="shared" si="9"/>
        <v>309634.95</v>
      </c>
      <c r="L275" s="290">
        <v>0</v>
      </c>
      <c r="M275" s="290">
        <f t="shared" si="10"/>
        <v>309634.95</v>
      </c>
      <c r="N275" s="35"/>
      <c r="P275" s="37"/>
      <c r="V275" s="45"/>
      <c r="W275" s="46"/>
      <c r="X275" s="45"/>
    </row>
    <row r="276" spans="1:24" s="60" customFormat="1" ht="15" customHeight="1" x14ac:dyDescent="0.25">
      <c r="A276" s="47" t="s">
        <v>6</v>
      </c>
      <c r="B276" s="54"/>
      <c r="C276" s="55"/>
      <c r="D276" s="107" t="s">
        <v>545</v>
      </c>
      <c r="E276" s="120" t="s">
        <v>546</v>
      </c>
      <c r="F276" s="121">
        <f>SUM(F277:F283)</f>
        <v>0</v>
      </c>
      <c r="G276" s="292">
        <v>2038205.93</v>
      </c>
      <c r="H276" s="228"/>
      <c r="I276" s="243">
        <v>0</v>
      </c>
      <c r="J276" s="220"/>
      <c r="K276" s="293">
        <f t="shared" si="9"/>
        <v>2038205.93</v>
      </c>
      <c r="L276" s="295">
        <v>0</v>
      </c>
      <c r="M276" s="295">
        <f t="shared" si="10"/>
        <v>2038205.93</v>
      </c>
      <c r="N276" s="35"/>
      <c r="P276" s="37"/>
      <c r="V276" s="45"/>
      <c r="W276" s="46"/>
      <c r="X276" s="45"/>
    </row>
    <row r="277" spans="1:24" s="60" customFormat="1" ht="15" customHeight="1" x14ac:dyDescent="0.25">
      <c r="A277" s="47"/>
      <c r="B277" s="54"/>
      <c r="C277" s="55"/>
      <c r="D277" s="109" t="s">
        <v>547</v>
      </c>
      <c r="E277" s="117" t="s">
        <v>548</v>
      </c>
      <c r="F277" s="184"/>
      <c r="G277" s="231">
        <v>0</v>
      </c>
      <c r="H277" s="228"/>
      <c r="I277" s="242"/>
      <c r="J277" s="220"/>
      <c r="K277" s="233">
        <f t="shared" si="9"/>
        <v>0</v>
      </c>
      <c r="L277" s="290">
        <v>0</v>
      </c>
      <c r="M277" s="290">
        <f t="shared" si="10"/>
        <v>0</v>
      </c>
      <c r="N277" s="35"/>
      <c r="P277" s="37"/>
      <c r="V277" s="45"/>
      <c r="W277" s="46"/>
      <c r="X277" s="45"/>
    </row>
    <row r="278" spans="1:24" s="60" customFormat="1" ht="15" customHeight="1" x14ac:dyDescent="0.25">
      <c r="A278" s="47"/>
      <c r="B278" s="54"/>
      <c r="C278" s="55"/>
      <c r="D278" s="109" t="s">
        <v>549</v>
      </c>
      <c r="E278" s="117" t="s">
        <v>550</v>
      </c>
      <c r="F278" s="184"/>
      <c r="G278" s="231">
        <v>2038205.93</v>
      </c>
      <c r="H278" s="228"/>
      <c r="I278" s="242"/>
      <c r="J278" s="220"/>
      <c r="K278" s="233">
        <f t="shared" si="9"/>
        <v>2038205.93</v>
      </c>
      <c r="L278" s="290">
        <v>0</v>
      </c>
      <c r="M278" s="290">
        <f t="shared" si="10"/>
        <v>2038205.93</v>
      </c>
      <c r="N278" s="35"/>
      <c r="P278" s="37"/>
      <c r="V278" s="45"/>
      <c r="W278" s="46"/>
      <c r="X278" s="45"/>
    </row>
    <row r="279" spans="1:24" s="60" customFormat="1" ht="15" customHeight="1" x14ac:dyDescent="0.25">
      <c r="A279" s="47"/>
      <c r="B279" s="54"/>
      <c r="C279" s="55"/>
      <c r="D279" s="109" t="s">
        <v>551</v>
      </c>
      <c r="E279" s="117" t="s">
        <v>552</v>
      </c>
      <c r="F279" s="184"/>
      <c r="G279" s="231">
        <v>0</v>
      </c>
      <c r="H279" s="228"/>
      <c r="I279" s="242"/>
      <c r="J279" s="220"/>
      <c r="K279" s="233">
        <f t="shared" si="9"/>
        <v>0</v>
      </c>
      <c r="L279" s="290">
        <v>0</v>
      </c>
      <c r="M279" s="290">
        <f t="shared" si="10"/>
        <v>0</v>
      </c>
      <c r="N279" s="35"/>
      <c r="P279" s="37"/>
      <c r="V279" s="45"/>
      <c r="W279" s="46"/>
      <c r="X279" s="45"/>
    </row>
    <row r="280" spans="1:24" s="60" customFormat="1" ht="15" customHeight="1" x14ac:dyDescent="0.25">
      <c r="A280" s="47"/>
      <c r="B280" s="54"/>
      <c r="C280" s="55"/>
      <c r="D280" s="109" t="s">
        <v>553</v>
      </c>
      <c r="E280" s="117" t="s">
        <v>554</v>
      </c>
      <c r="F280" s="184"/>
      <c r="G280" s="231">
        <v>0</v>
      </c>
      <c r="H280" s="228"/>
      <c r="I280" s="242"/>
      <c r="J280" s="220"/>
      <c r="K280" s="233">
        <f t="shared" si="9"/>
        <v>0</v>
      </c>
      <c r="L280" s="290">
        <v>0</v>
      </c>
      <c r="M280" s="290">
        <f t="shared" si="10"/>
        <v>0</v>
      </c>
      <c r="N280" s="35"/>
      <c r="P280" s="37"/>
      <c r="V280" s="45"/>
      <c r="W280" s="46"/>
      <c r="X280" s="45"/>
    </row>
    <row r="281" spans="1:24" s="60" customFormat="1" ht="15" customHeight="1" x14ac:dyDescent="0.25">
      <c r="A281" s="47"/>
      <c r="B281" s="54" t="s">
        <v>45</v>
      </c>
      <c r="C281" s="55"/>
      <c r="D281" s="109" t="s">
        <v>555</v>
      </c>
      <c r="E281" s="117" t="s">
        <v>556</v>
      </c>
      <c r="F281" s="184"/>
      <c r="G281" s="231">
        <v>0</v>
      </c>
      <c r="H281" s="228"/>
      <c r="I281" s="242"/>
      <c r="J281" s="220"/>
      <c r="K281" s="233">
        <f t="shared" si="9"/>
        <v>0</v>
      </c>
      <c r="L281" s="290">
        <v>0</v>
      </c>
      <c r="M281" s="290">
        <f t="shared" si="10"/>
        <v>0</v>
      </c>
      <c r="N281" s="35"/>
      <c r="P281" s="37"/>
      <c r="V281" s="45"/>
      <c r="W281" s="46"/>
      <c r="X281" s="45"/>
    </row>
    <row r="282" spans="1:24" s="60" customFormat="1" ht="15" customHeight="1" x14ac:dyDescent="0.25">
      <c r="A282" s="47"/>
      <c r="B282" s="54"/>
      <c r="C282" s="55"/>
      <c r="D282" s="109" t="s">
        <v>557</v>
      </c>
      <c r="E282" s="117" t="s">
        <v>558</v>
      </c>
      <c r="F282" s="184"/>
      <c r="G282" s="231">
        <v>0</v>
      </c>
      <c r="H282" s="228"/>
      <c r="I282" s="242"/>
      <c r="J282" s="220"/>
      <c r="K282" s="233">
        <f t="shared" si="9"/>
        <v>0</v>
      </c>
      <c r="L282" s="290">
        <v>0</v>
      </c>
      <c r="M282" s="290">
        <f t="shared" si="10"/>
        <v>0</v>
      </c>
      <c r="N282" s="35"/>
      <c r="P282" s="37"/>
      <c r="V282" s="45"/>
      <c r="W282" s="46"/>
      <c r="X282" s="45"/>
    </row>
    <row r="283" spans="1:24" s="60" customFormat="1" ht="15" customHeight="1" x14ac:dyDescent="0.25">
      <c r="A283" s="47"/>
      <c r="B283" s="54" t="s">
        <v>45</v>
      </c>
      <c r="C283" s="55"/>
      <c r="D283" s="109" t="s">
        <v>559</v>
      </c>
      <c r="E283" s="117" t="s">
        <v>560</v>
      </c>
      <c r="F283" s="184"/>
      <c r="G283" s="231">
        <v>0</v>
      </c>
      <c r="H283" s="228"/>
      <c r="I283" s="242"/>
      <c r="J283" s="220"/>
      <c r="K283" s="233">
        <f t="shared" si="9"/>
        <v>0</v>
      </c>
      <c r="L283" s="290">
        <v>0</v>
      </c>
      <c r="M283" s="290">
        <f t="shared" si="10"/>
        <v>0</v>
      </c>
      <c r="N283" s="35"/>
      <c r="P283" s="37"/>
      <c r="V283" s="45"/>
      <c r="W283" s="46"/>
      <c r="X283" s="45"/>
    </row>
    <row r="284" spans="1:24" s="60" customFormat="1" ht="15" customHeight="1" x14ac:dyDescent="0.25">
      <c r="A284" s="47" t="s">
        <v>6</v>
      </c>
      <c r="B284" s="54"/>
      <c r="C284" s="55"/>
      <c r="D284" s="107" t="s">
        <v>561</v>
      </c>
      <c r="E284" s="120" t="s">
        <v>562</v>
      </c>
      <c r="F284" s="121">
        <f>SUM(F285:F291)</f>
        <v>0</v>
      </c>
      <c r="G284" s="292">
        <v>9560300.1300000008</v>
      </c>
      <c r="H284" s="228"/>
      <c r="I284" s="219">
        <v>3889988.51</v>
      </c>
      <c r="J284" s="220"/>
      <c r="K284" s="293">
        <f t="shared" si="9"/>
        <v>5670311.620000001</v>
      </c>
      <c r="L284" s="295">
        <v>0</v>
      </c>
      <c r="M284" s="295">
        <f t="shared" si="10"/>
        <v>5670311.620000001</v>
      </c>
      <c r="N284" s="35"/>
      <c r="P284" s="37"/>
      <c r="V284" s="45"/>
      <c r="W284" s="46"/>
      <c r="X284" s="45"/>
    </row>
    <row r="285" spans="1:24" s="60" customFormat="1" ht="15" customHeight="1" x14ac:dyDescent="0.25">
      <c r="A285" s="47"/>
      <c r="B285" s="54"/>
      <c r="C285" s="55"/>
      <c r="D285" s="109" t="s">
        <v>563</v>
      </c>
      <c r="E285" s="117" t="s">
        <v>564</v>
      </c>
      <c r="F285" s="184"/>
      <c r="G285" s="231">
        <v>478912.47</v>
      </c>
      <c r="H285" s="228"/>
      <c r="I285" s="242"/>
      <c r="J285" s="220"/>
      <c r="K285" s="233">
        <f t="shared" si="9"/>
        <v>478912.47</v>
      </c>
      <c r="L285" s="290">
        <v>0</v>
      </c>
      <c r="M285" s="290">
        <f t="shared" si="10"/>
        <v>478912.47</v>
      </c>
      <c r="N285" s="35"/>
      <c r="P285" s="37"/>
      <c r="V285" s="45"/>
      <c r="W285" s="46"/>
      <c r="X285" s="45"/>
    </row>
    <row r="286" spans="1:24" s="60" customFormat="1" ht="15" customHeight="1" x14ac:dyDescent="0.25">
      <c r="A286" s="47"/>
      <c r="B286" s="54"/>
      <c r="C286" s="55"/>
      <c r="D286" s="109" t="s">
        <v>565</v>
      </c>
      <c r="E286" s="117" t="s">
        <v>566</v>
      </c>
      <c r="F286" s="184"/>
      <c r="G286" s="231">
        <v>34678.269999999997</v>
      </c>
      <c r="H286" s="228"/>
      <c r="I286" s="242"/>
      <c r="J286" s="220"/>
      <c r="K286" s="233">
        <f t="shared" si="9"/>
        <v>34678.269999999997</v>
      </c>
      <c r="L286" s="290">
        <v>0</v>
      </c>
      <c r="M286" s="290">
        <f t="shared" si="10"/>
        <v>34678.269999999997</v>
      </c>
      <c r="N286" s="35"/>
      <c r="P286" s="37"/>
      <c r="V286" s="45"/>
      <c r="W286" s="46"/>
      <c r="X286" s="45"/>
    </row>
    <row r="287" spans="1:24" s="60" customFormat="1" ht="15" customHeight="1" x14ac:dyDescent="0.25">
      <c r="A287" s="47"/>
      <c r="B287" s="54"/>
      <c r="C287" s="55"/>
      <c r="D287" s="109" t="s">
        <v>567</v>
      </c>
      <c r="E287" s="117" t="s">
        <v>568</v>
      </c>
      <c r="F287" s="184"/>
      <c r="G287" s="231">
        <v>0</v>
      </c>
      <c r="H287" s="228"/>
      <c r="I287" s="242"/>
      <c r="J287" s="220"/>
      <c r="K287" s="233">
        <f t="shared" si="9"/>
        <v>0</v>
      </c>
      <c r="L287" s="290">
        <v>0</v>
      </c>
      <c r="M287" s="290">
        <f t="shared" si="10"/>
        <v>0</v>
      </c>
      <c r="N287" s="35"/>
      <c r="P287" s="37"/>
      <c r="V287" s="45"/>
      <c r="W287" s="46"/>
      <c r="X287" s="45"/>
    </row>
    <row r="288" spans="1:24" s="60" customFormat="1" ht="15" customHeight="1" x14ac:dyDescent="0.25">
      <c r="A288" s="47"/>
      <c r="B288" s="54"/>
      <c r="C288" s="55"/>
      <c r="D288" s="109" t="s">
        <v>569</v>
      </c>
      <c r="E288" s="117" t="s">
        <v>570</v>
      </c>
      <c r="F288" s="184"/>
      <c r="G288" s="231">
        <v>3111706.67</v>
      </c>
      <c r="H288" s="228"/>
      <c r="I288" s="242"/>
      <c r="J288" s="220"/>
      <c r="K288" s="233">
        <f t="shared" si="9"/>
        <v>3111706.67</v>
      </c>
      <c r="L288" s="290">
        <v>0</v>
      </c>
      <c r="M288" s="290">
        <f t="shared" si="10"/>
        <v>3111706.67</v>
      </c>
      <c r="N288" s="35"/>
      <c r="P288" s="37"/>
      <c r="V288" s="45"/>
      <c r="W288" s="46"/>
      <c r="X288" s="45"/>
    </row>
    <row r="289" spans="1:24" s="60" customFormat="1" ht="15" customHeight="1" x14ac:dyDescent="0.25">
      <c r="A289" s="47"/>
      <c r="B289" s="54"/>
      <c r="C289" s="55"/>
      <c r="D289" s="109" t="s">
        <v>571</v>
      </c>
      <c r="E289" s="117" t="s">
        <v>572</v>
      </c>
      <c r="F289" s="184"/>
      <c r="G289" s="231">
        <v>5920269.0300000003</v>
      </c>
      <c r="H289" s="228"/>
      <c r="I289" s="241">
        <v>3889988.51</v>
      </c>
      <c r="J289" s="220"/>
      <c r="K289" s="233">
        <f t="shared" si="9"/>
        <v>2030280.5200000005</v>
      </c>
      <c r="L289" s="290">
        <v>0</v>
      </c>
      <c r="M289" s="290">
        <f t="shared" si="10"/>
        <v>2030280.5200000005</v>
      </c>
      <c r="N289" s="35"/>
      <c r="P289" s="37"/>
      <c r="V289" s="45"/>
      <c r="W289" s="46"/>
      <c r="X289" s="45"/>
    </row>
    <row r="290" spans="1:24" s="60" customFormat="1" ht="15" customHeight="1" x14ac:dyDescent="0.25">
      <c r="A290" s="47"/>
      <c r="B290" s="54" t="s">
        <v>45</v>
      </c>
      <c r="C290" s="55"/>
      <c r="D290" s="109" t="s">
        <v>573</v>
      </c>
      <c r="E290" s="117" t="s">
        <v>574</v>
      </c>
      <c r="F290" s="184"/>
      <c r="G290" s="231">
        <v>14733.69</v>
      </c>
      <c r="H290" s="228"/>
      <c r="I290" s="242"/>
      <c r="J290" s="220"/>
      <c r="K290" s="233">
        <f t="shared" si="9"/>
        <v>14733.69</v>
      </c>
      <c r="L290" s="290">
        <v>0</v>
      </c>
      <c r="M290" s="290">
        <f t="shared" si="10"/>
        <v>14733.69</v>
      </c>
      <c r="N290" s="35"/>
      <c r="P290" s="37"/>
      <c r="V290" s="45"/>
      <c r="W290" s="46"/>
      <c r="X290" s="45"/>
    </row>
    <row r="291" spans="1:24" s="92" customFormat="1" ht="15" customHeight="1" x14ac:dyDescent="0.25">
      <c r="A291" s="47"/>
      <c r="B291" s="54" t="s">
        <v>45</v>
      </c>
      <c r="C291" s="55"/>
      <c r="D291" s="109" t="s">
        <v>575</v>
      </c>
      <c r="E291" s="117" t="s">
        <v>576</v>
      </c>
      <c r="F291" s="184"/>
      <c r="G291" s="231">
        <v>0</v>
      </c>
      <c r="H291" s="228"/>
      <c r="I291" s="257"/>
      <c r="J291" s="302"/>
      <c r="K291" s="233">
        <f t="shared" si="9"/>
        <v>0</v>
      </c>
      <c r="L291" s="290">
        <v>0</v>
      </c>
      <c r="M291" s="290">
        <f t="shared" si="10"/>
        <v>0</v>
      </c>
      <c r="N291" s="115"/>
      <c r="P291" s="116"/>
      <c r="V291" s="45"/>
      <c r="W291" s="46"/>
      <c r="X291" s="45"/>
    </row>
    <row r="292" spans="1:24" s="60" customFormat="1" ht="15" customHeight="1" x14ac:dyDescent="0.25">
      <c r="A292" s="47" t="s">
        <v>6</v>
      </c>
      <c r="B292" s="54"/>
      <c r="C292" s="55"/>
      <c r="D292" s="107" t="s">
        <v>577</v>
      </c>
      <c r="E292" s="120" t="s">
        <v>578</v>
      </c>
      <c r="F292" s="121">
        <f>+F293+F294+F295+F302</f>
        <v>0</v>
      </c>
      <c r="G292" s="292">
        <v>6979248.790000001</v>
      </c>
      <c r="H292" s="228"/>
      <c r="I292" s="243">
        <v>0</v>
      </c>
      <c r="J292" s="220"/>
      <c r="K292" s="293">
        <f t="shared" si="9"/>
        <v>6979248.790000001</v>
      </c>
      <c r="L292" s="295">
        <v>1574889.7975000001</v>
      </c>
      <c r="M292" s="295">
        <f t="shared" si="10"/>
        <v>5404358.9925000006</v>
      </c>
      <c r="N292" s="35"/>
      <c r="P292" s="37"/>
      <c r="V292" s="45"/>
      <c r="W292" s="46"/>
      <c r="X292" s="45"/>
    </row>
    <row r="293" spans="1:24" s="18" customFormat="1" ht="15" customHeight="1" x14ac:dyDescent="0.25">
      <c r="A293" s="69"/>
      <c r="B293" s="70" t="s">
        <v>45</v>
      </c>
      <c r="C293" s="71"/>
      <c r="D293" s="109" t="s">
        <v>579</v>
      </c>
      <c r="E293" s="117" t="s">
        <v>580</v>
      </c>
      <c r="F293" s="184"/>
      <c r="G293" s="231">
        <v>0</v>
      </c>
      <c r="H293" s="228"/>
      <c r="I293" s="242"/>
      <c r="J293" s="220"/>
      <c r="K293" s="233">
        <f t="shared" si="9"/>
        <v>0</v>
      </c>
      <c r="L293" s="290">
        <v>0</v>
      </c>
      <c r="M293" s="290">
        <f t="shared" si="10"/>
        <v>0</v>
      </c>
      <c r="N293" s="35"/>
      <c r="P293" s="37"/>
      <c r="V293" s="45"/>
      <c r="W293" s="46"/>
      <c r="X293" s="45"/>
    </row>
    <row r="294" spans="1:24" s="18" customFormat="1" ht="15" customHeight="1" x14ac:dyDescent="0.25">
      <c r="A294" s="69"/>
      <c r="B294" s="70"/>
      <c r="C294" s="71"/>
      <c r="D294" s="109" t="s">
        <v>581</v>
      </c>
      <c r="E294" s="117" t="s">
        <v>582</v>
      </c>
      <c r="F294" s="184"/>
      <c r="G294" s="231">
        <v>0</v>
      </c>
      <c r="H294" s="228"/>
      <c r="I294" s="242"/>
      <c r="J294" s="220"/>
      <c r="K294" s="233">
        <f t="shared" si="9"/>
        <v>0</v>
      </c>
      <c r="L294" s="290">
        <v>0</v>
      </c>
      <c r="M294" s="290">
        <f t="shared" si="10"/>
        <v>0</v>
      </c>
      <c r="N294" s="35"/>
      <c r="P294" s="37"/>
      <c r="V294" s="45"/>
      <c r="W294" s="46"/>
      <c r="X294" s="45"/>
    </row>
    <row r="295" spans="1:24" s="18" customFormat="1" ht="15" customHeight="1" x14ac:dyDescent="0.25">
      <c r="A295" s="69" t="s">
        <v>6</v>
      </c>
      <c r="B295" s="70"/>
      <c r="C295" s="71"/>
      <c r="D295" s="109" t="s">
        <v>583</v>
      </c>
      <c r="E295" s="117" t="s">
        <v>584</v>
      </c>
      <c r="F295" s="178">
        <f>SUM(F296:F301)</f>
        <v>0</v>
      </c>
      <c r="G295" s="235">
        <v>6979248.790000001</v>
      </c>
      <c r="H295" s="228"/>
      <c r="I295" s="243">
        <v>0</v>
      </c>
      <c r="J295" s="220"/>
      <c r="K295" s="236">
        <f t="shared" si="9"/>
        <v>6979248.790000001</v>
      </c>
      <c r="L295" s="296">
        <v>1574889.7975000001</v>
      </c>
      <c r="M295" s="296">
        <f t="shared" si="10"/>
        <v>5404358.9925000006</v>
      </c>
      <c r="N295" s="35"/>
      <c r="P295" s="37"/>
      <c r="V295" s="45"/>
      <c r="W295" s="46"/>
      <c r="X295" s="45"/>
    </row>
    <row r="296" spans="1:24" s="18" customFormat="1" ht="15" customHeight="1" x14ac:dyDescent="0.25">
      <c r="A296" s="69"/>
      <c r="B296" s="70"/>
      <c r="C296" s="71"/>
      <c r="D296" s="111" t="s">
        <v>585</v>
      </c>
      <c r="E296" s="122" t="s">
        <v>586</v>
      </c>
      <c r="F296" s="178"/>
      <c r="G296" s="231">
        <v>4221800.53</v>
      </c>
      <c r="H296" s="228"/>
      <c r="I296" s="242"/>
      <c r="J296" s="220"/>
      <c r="K296" s="233">
        <f t="shared" si="9"/>
        <v>4221800.53</v>
      </c>
      <c r="L296" s="297">
        <v>0</v>
      </c>
      <c r="M296" s="297">
        <f t="shared" si="10"/>
        <v>4221800.53</v>
      </c>
      <c r="N296" s="35"/>
      <c r="P296" s="37"/>
      <c r="V296" s="45"/>
      <c r="W296" s="46"/>
      <c r="X296" s="45"/>
    </row>
    <row r="297" spans="1:24" s="18" customFormat="1" ht="15" customHeight="1" x14ac:dyDescent="0.25">
      <c r="A297" s="69"/>
      <c r="B297" s="70"/>
      <c r="C297" s="71"/>
      <c r="D297" s="111" t="s">
        <v>587</v>
      </c>
      <c r="E297" s="122" t="s">
        <v>588</v>
      </c>
      <c r="F297" s="178"/>
      <c r="G297" s="231">
        <v>0</v>
      </c>
      <c r="H297" s="228"/>
      <c r="I297" s="242"/>
      <c r="J297" s="220"/>
      <c r="K297" s="233">
        <f t="shared" si="9"/>
        <v>0</v>
      </c>
      <c r="L297" s="297">
        <v>0</v>
      </c>
      <c r="M297" s="297">
        <f t="shared" si="10"/>
        <v>0</v>
      </c>
      <c r="N297" s="35"/>
      <c r="P297" s="37"/>
      <c r="V297" s="45"/>
      <c r="W297" s="46"/>
      <c r="X297" s="45"/>
    </row>
    <row r="298" spans="1:24" s="18" customFormat="1" ht="15" customHeight="1" x14ac:dyDescent="0.25">
      <c r="A298" s="69"/>
      <c r="B298" s="70"/>
      <c r="C298" s="71"/>
      <c r="D298" s="111" t="s">
        <v>589</v>
      </c>
      <c r="E298" s="122" t="s">
        <v>590</v>
      </c>
      <c r="F298" s="178"/>
      <c r="G298" s="231">
        <v>1372526.1500000001</v>
      </c>
      <c r="H298" s="228"/>
      <c r="I298" s="242"/>
      <c r="J298" s="220"/>
      <c r="K298" s="233">
        <f t="shared" si="9"/>
        <v>1372526.1500000001</v>
      </c>
      <c r="L298" s="297">
        <v>1130538.56</v>
      </c>
      <c r="M298" s="297">
        <f t="shared" si="10"/>
        <v>241987.59000000008</v>
      </c>
      <c r="N298" s="35"/>
      <c r="P298" s="37"/>
      <c r="V298" s="45"/>
      <c r="W298" s="46"/>
      <c r="X298" s="45"/>
    </row>
    <row r="299" spans="1:24" s="18" customFormat="1" ht="15" customHeight="1" x14ac:dyDescent="0.25">
      <c r="A299" s="69"/>
      <c r="B299" s="70"/>
      <c r="C299" s="71"/>
      <c r="D299" s="111" t="s">
        <v>591</v>
      </c>
      <c r="E299" s="122" t="s">
        <v>592</v>
      </c>
      <c r="F299" s="178"/>
      <c r="G299" s="231">
        <v>0</v>
      </c>
      <c r="H299" s="228"/>
      <c r="I299" s="242"/>
      <c r="J299" s="220"/>
      <c r="K299" s="233">
        <f t="shared" si="9"/>
        <v>0</v>
      </c>
      <c r="L299" s="297">
        <v>0</v>
      </c>
      <c r="M299" s="297">
        <f t="shared" si="10"/>
        <v>0</v>
      </c>
      <c r="N299" s="35"/>
      <c r="P299" s="37"/>
      <c r="V299" s="45"/>
      <c r="W299" s="46"/>
      <c r="X299" s="45"/>
    </row>
    <row r="300" spans="1:24" s="18" customFormat="1" ht="15" customHeight="1" x14ac:dyDescent="0.25">
      <c r="A300" s="69"/>
      <c r="B300" s="70"/>
      <c r="C300" s="71"/>
      <c r="D300" s="111" t="s">
        <v>593</v>
      </c>
      <c r="E300" s="122" t="s">
        <v>594</v>
      </c>
      <c r="F300" s="178"/>
      <c r="G300" s="231">
        <v>319640.53999999998</v>
      </c>
      <c r="H300" s="228"/>
      <c r="I300" s="242"/>
      <c r="J300" s="220"/>
      <c r="K300" s="233">
        <f t="shared" si="9"/>
        <v>319640.53999999998</v>
      </c>
      <c r="L300" s="297">
        <v>0</v>
      </c>
      <c r="M300" s="297">
        <f t="shared" si="10"/>
        <v>319640.53999999998</v>
      </c>
      <c r="N300" s="35"/>
      <c r="P300" s="37"/>
      <c r="V300" s="45"/>
      <c r="W300" s="46"/>
      <c r="X300" s="45"/>
    </row>
    <row r="301" spans="1:24" s="18" customFormat="1" ht="15" customHeight="1" x14ac:dyDescent="0.25">
      <c r="A301" s="69"/>
      <c r="B301" s="70"/>
      <c r="C301" s="71"/>
      <c r="D301" s="111" t="s">
        <v>595</v>
      </c>
      <c r="E301" s="122" t="s">
        <v>596</v>
      </c>
      <c r="F301" s="178"/>
      <c r="G301" s="231">
        <v>1065281.57</v>
      </c>
      <c r="H301" s="228"/>
      <c r="I301" s="242"/>
      <c r="J301" s="220"/>
      <c r="K301" s="233">
        <f t="shared" si="9"/>
        <v>1065281.57</v>
      </c>
      <c r="L301" s="297">
        <v>444351.23749999999</v>
      </c>
      <c r="M301" s="297">
        <f t="shared" si="10"/>
        <v>620930.33250000002</v>
      </c>
      <c r="N301" s="35"/>
      <c r="P301" s="37"/>
      <c r="V301" s="45"/>
      <c r="W301" s="46"/>
      <c r="X301" s="45"/>
    </row>
    <row r="302" spans="1:24" s="18" customFormat="1" ht="15" customHeight="1" x14ac:dyDescent="0.25">
      <c r="A302" s="69" t="s">
        <v>6</v>
      </c>
      <c r="B302" s="70"/>
      <c r="C302" s="71"/>
      <c r="D302" s="109" t="s">
        <v>597</v>
      </c>
      <c r="E302" s="117" t="s">
        <v>598</v>
      </c>
      <c r="F302" s="178">
        <f>SUM(F303:F305)</f>
        <v>0</v>
      </c>
      <c r="G302" s="231">
        <v>0</v>
      </c>
      <c r="H302" s="228"/>
      <c r="I302" s="243">
        <v>0</v>
      </c>
      <c r="J302" s="220"/>
      <c r="K302" s="233">
        <f t="shared" si="9"/>
        <v>0</v>
      </c>
      <c r="L302" s="296">
        <v>0</v>
      </c>
      <c r="M302" s="296">
        <f t="shared" si="10"/>
        <v>0</v>
      </c>
      <c r="N302" s="35"/>
      <c r="P302" s="37"/>
      <c r="V302" s="45"/>
      <c r="W302" s="46"/>
      <c r="X302" s="45"/>
    </row>
    <row r="303" spans="1:24" s="18" customFormat="1" ht="15" customHeight="1" x14ac:dyDescent="0.25">
      <c r="A303" s="69"/>
      <c r="B303" s="70" t="s">
        <v>45</v>
      </c>
      <c r="C303" s="71"/>
      <c r="D303" s="111" t="s">
        <v>599</v>
      </c>
      <c r="E303" s="122" t="s">
        <v>600</v>
      </c>
      <c r="F303" s="178"/>
      <c r="G303" s="231">
        <v>0</v>
      </c>
      <c r="H303" s="228"/>
      <c r="I303" s="242"/>
      <c r="J303" s="220"/>
      <c r="K303" s="233">
        <f t="shared" si="9"/>
        <v>0</v>
      </c>
      <c r="L303" s="297">
        <v>0</v>
      </c>
      <c r="M303" s="297">
        <f t="shared" si="10"/>
        <v>0</v>
      </c>
      <c r="N303" s="35"/>
      <c r="P303" s="37"/>
      <c r="V303" s="45"/>
      <c r="W303" s="46"/>
      <c r="X303" s="45"/>
    </row>
    <row r="304" spans="1:24" s="18" customFormat="1" ht="15" customHeight="1" x14ac:dyDescent="0.25">
      <c r="A304" s="69"/>
      <c r="B304" s="70"/>
      <c r="C304" s="71"/>
      <c r="D304" s="111" t="s">
        <v>601</v>
      </c>
      <c r="E304" s="122" t="s">
        <v>602</v>
      </c>
      <c r="F304" s="178"/>
      <c r="G304" s="231">
        <v>0</v>
      </c>
      <c r="H304" s="228"/>
      <c r="I304" s="242"/>
      <c r="J304" s="220"/>
      <c r="K304" s="233">
        <f t="shared" si="9"/>
        <v>0</v>
      </c>
      <c r="L304" s="297">
        <v>0</v>
      </c>
      <c r="M304" s="297">
        <f t="shared" si="10"/>
        <v>0</v>
      </c>
      <c r="N304" s="35"/>
      <c r="P304" s="37"/>
      <c r="V304" s="45"/>
      <c r="W304" s="46"/>
      <c r="X304" s="45"/>
    </row>
    <row r="305" spans="1:24" s="18" customFormat="1" ht="15" customHeight="1" x14ac:dyDescent="0.25">
      <c r="A305" s="69"/>
      <c r="B305" s="70" t="s">
        <v>139</v>
      </c>
      <c r="C305" s="71"/>
      <c r="D305" s="111" t="s">
        <v>603</v>
      </c>
      <c r="E305" s="122" t="s">
        <v>604</v>
      </c>
      <c r="F305" s="178"/>
      <c r="G305" s="231">
        <v>0</v>
      </c>
      <c r="H305" s="228"/>
      <c r="I305" s="242"/>
      <c r="J305" s="220"/>
      <c r="K305" s="233">
        <f t="shared" si="9"/>
        <v>0</v>
      </c>
      <c r="L305" s="297">
        <v>0</v>
      </c>
      <c r="M305" s="297">
        <f t="shared" si="10"/>
        <v>0</v>
      </c>
      <c r="N305" s="35"/>
      <c r="P305" s="37"/>
      <c r="V305" s="45"/>
      <c r="W305" s="46"/>
      <c r="X305" s="45"/>
    </row>
    <row r="306" spans="1:24" s="18" customFormat="1" ht="15" customHeight="1" x14ac:dyDescent="0.25">
      <c r="A306" s="69" t="s">
        <v>6</v>
      </c>
      <c r="B306" s="70"/>
      <c r="C306" s="71"/>
      <c r="D306" s="107" t="s">
        <v>605</v>
      </c>
      <c r="E306" s="120" t="s">
        <v>606</v>
      </c>
      <c r="F306" s="121">
        <f>SUM(F307:F313)</f>
        <v>0</v>
      </c>
      <c r="G306" s="292">
        <v>6139772.96</v>
      </c>
      <c r="H306" s="228"/>
      <c r="I306" s="243">
        <v>0</v>
      </c>
      <c r="J306" s="220"/>
      <c r="K306" s="293">
        <f t="shared" si="9"/>
        <v>6139772.96</v>
      </c>
      <c r="L306" s="295">
        <v>0</v>
      </c>
      <c r="M306" s="295">
        <f t="shared" si="10"/>
        <v>6139772.96</v>
      </c>
      <c r="N306" s="35"/>
      <c r="P306" s="37"/>
      <c r="V306" s="45"/>
      <c r="W306" s="46"/>
      <c r="X306" s="45"/>
    </row>
    <row r="307" spans="1:24" s="18" customFormat="1" ht="15" customHeight="1" x14ac:dyDescent="0.25">
      <c r="A307" s="69"/>
      <c r="B307" s="70" t="s">
        <v>45</v>
      </c>
      <c r="C307" s="71"/>
      <c r="D307" s="109" t="s">
        <v>607</v>
      </c>
      <c r="E307" s="117" t="s">
        <v>608</v>
      </c>
      <c r="F307" s="184"/>
      <c r="G307" s="231">
        <v>597434.48</v>
      </c>
      <c r="H307" s="228"/>
      <c r="I307" s="242"/>
      <c r="J307" s="220"/>
      <c r="K307" s="233">
        <f t="shared" si="9"/>
        <v>597434.48</v>
      </c>
      <c r="L307" s="290">
        <v>0</v>
      </c>
      <c r="M307" s="290">
        <f t="shared" si="10"/>
        <v>597434.48</v>
      </c>
      <c r="N307" s="35"/>
      <c r="P307" s="37"/>
      <c r="V307" s="45"/>
      <c r="W307" s="46"/>
      <c r="X307" s="45"/>
    </row>
    <row r="308" spans="1:24" s="18" customFormat="1" ht="15" customHeight="1" x14ac:dyDescent="0.25">
      <c r="A308" s="69"/>
      <c r="B308" s="70"/>
      <c r="C308" s="71"/>
      <c r="D308" s="109" t="s">
        <v>609</v>
      </c>
      <c r="E308" s="117" t="s">
        <v>610</v>
      </c>
      <c r="F308" s="184"/>
      <c r="G308" s="231">
        <v>0</v>
      </c>
      <c r="H308" s="228"/>
      <c r="I308" s="242"/>
      <c r="J308" s="220"/>
      <c r="K308" s="233">
        <f t="shared" si="9"/>
        <v>0</v>
      </c>
      <c r="L308" s="290">
        <v>0</v>
      </c>
      <c r="M308" s="290">
        <f t="shared" si="10"/>
        <v>0</v>
      </c>
      <c r="N308" s="35"/>
      <c r="P308" s="37"/>
      <c r="V308" s="45"/>
      <c r="W308" s="46"/>
      <c r="X308" s="45"/>
    </row>
    <row r="309" spans="1:24" s="18" customFormat="1" ht="15" customHeight="1" x14ac:dyDescent="0.25">
      <c r="A309" s="69"/>
      <c r="B309" s="70" t="s">
        <v>139</v>
      </c>
      <c r="C309" s="71"/>
      <c r="D309" s="109" t="s">
        <v>611</v>
      </c>
      <c r="E309" s="117" t="s">
        <v>612</v>
      </c>
      <c r="F309" s="184"/>
      <c r="G309" s="231">
        <v>102390.62</v>
      </c>
      <c r="H309" s="228"/>
      <c r="I309" s="242"/>
      <c r="J309" s="220"/>
      <c r="K309" s="233">
        <f t="shared" si="9"/>
        <v>102390.62</v>
      </c>
      <c r="L309" s="290">
        <v>0</v>
      </c>
      <c r="M309" s="290">
        <f t="shared" si="10"/>
        <v>102390.62</v>
      </c>
      <c r="N309" s="35"/>
      <c r="P309" s="37"/>
      <c r="V309" s="45"/>
      <c r="W309" s="46"/>
      <c r="X309" s="45"/>
    </row>
    <row r="310" spans="1:24" s="18" customFormat="1" ht="15" customHeight="1" x14ac:dyDescent="0.25">
      <c r="A310" s="69"/>
      <c r="B310" s="70"/>
      <c r="C310" s="71"/>
      <c r="D310" s="109" t="s">
        <v>613</v>
      </c>
      <c r="E310" s="117" t="s">
        <v>614</v>
      </c>
      <c r="F310" s="184"/>
      <c r="G310" s="231">
        <v>5439947.8600000003</v>
      </c>
      <c r="H310" s="228"/>
      <c r="I310" s="242"/>
      <c r="J310" s="220"/>
      <c r="K310" s="233">
        <f t="shared" si="9"/>
        <v>5439947.8600000003</v>
      </c>
      <c r="L310" s="290">
        <v>0</v>
      </c>
      <c r="M310" s="290">
        <f t="shared" si="10"/>
        <v>5439947.8600000003</v>
      </c>
      <c r="N310" s="35"/>
      <c r="P310" s="37"/>
      <c r="V310" s="45"/>
      <c r="W310" s="46"/>
      <c r="X310" s="45"/>
    </row>
    <row r="311" spans="1:24" s="60" customFormat="1" ht="15" customHeight="1" x14ac:dyDescent="0.25">
      <c r="A311" s="47"/>
      <c r="B311" s="54"/>
      <c r="C311" s="55"/>
      <c r="D311" s="109" t="s">
        <v>615</v>
      </c>
      <c r="E311" s="117" t="s">
        <v>616</v>
      </c>
      <c r="F311" s="184"/>
      <c r="G311" s="231">
        <v>0</v>
      </c>
      <c r="H311" s="228"/>
      <c r="I311" s="242"/>
      <c r="J311" s="220"/>
      <c r="K311" s="233">
        <f t="shared" si="9"/>
        <v>0</v>
      </c>
      <c r="L311" s="290">
        <v>0</v>
      </c>
      <c r="M311" s="290">
        <f t="shared" si="10"/>
        <v>0</v>
      </c>
      <c r="N311" s="35"/>
      <c r="P311" s="37"/>
      <c r="V311" s="45"/>
      <c r="W311" s="46"/>
      <c r="X311" s="45"/>
    </row>
    <row r="312" spans="1:24" s="60" customFormat="1" ht="15" customHeight="1" x14ac:dyDescent="0.25">
      <c r="A312" s="47"/>
      <c r="B312" s="54" t="s">
        <v>45</v>
      </c>
      <c r="C312" s="55"/>
      <c r="D312" s="109" t="s">
        <v>617</v>
      </c>
      <c r="E312" s="117" t="s">
        <v>618</v>
      </c>
      <c r="F312" s="184"/>
      <c r="G312" s="231">
        <v>0</v>
      </c>
      <c r="H312" s="228"/>
      <c r="I312" s="242"/>
      <c r="J312" s="220"/>
      <c r="K312" s="233">
        <f t="shared" si="9"/>
        <v>0</v>
      </c>
      <c r="L312" s="290">
        <v>0</v>
      </c>
      <c r="M312" s="290">
        <f t="shared" si="10"/>
        <v>0</v>
      </c>
      <c r="N312" s="35"/>
      <c r="P312" s="37"/>
      <c r="V312" s="45"/>
      <c r="W312" s="46"/>
      <c r="X312" s="45"/>
    </row>
    <row r="313" spans="1:24" s="60" customFormat="1" ht="15" customHeight="1" x14ac:dyDescent="0.25">
      <c r="A313" s="47"/>
      <c r="B313" s="54" t="s">
        <v>139</v>
      </c>
      <c r="C313" s="55"/>
      <c r="D313" s="109" t="s">
        <v>619</v>
      </c>
      <c r="E313" s="117" t="s">
        <v>620</v>
      </c>
      <c r="F313" s="184"/>
      <c r="G313" s="231">
        <v>0</v>
      </c>
      <c r="H313" s="228"/>
      <c r="I313" s="242"/>
      <c r="J313" s="220"/>
      <c r="K313" s="233">
        <f t="shared" si="9"/>
        <v>0</v>
      </c>
      <c r="L313" s="290">
        <v>0</v>
      </c>
      <c r="M313" s="290">
        <f t="shared" si="10"/>
        <v>0</v>
      </c>
      <c r="N313" s="35"/>
      <c r="P313" s="37"/>
      <c r="V313" s="45"/>
      <c r="W313" s="46"/>
      <c r="X313" s="45"/>
    </row>
    <row r="314" spans="1:24" s="60" customFormat="1" ht="15" customHeight="1" x14ac:dyDescent="0.25">
      <c r="A314" s="83"/>
      <c r="B314" s="84" t="s">
        <v>132</v>
      </c>
      <c r="C314" s="85"/>
      <c r="D314" s="107" t="s">
        <v>621</v>
      </c>
      <c r="E314" s="120" t="s">
        <v>622</v>
      </c>
      <c r="F314" s="191"/>
      <c r="G314" s="239">
        <v>0</v>
      </c>
      <c r="H314" s="228"/>
      <c r="I314" s="242"/>
      <c r="J314" s="220"/>
      <c r="K314" s="240">
        <f t="shared" si="9"/>
        <v>0</v>
      </c>
      <c r="L314" s="303">
        <v>0</v>
      </c>
      <c r="M314" s="303">
        <f t="shared" si="10"/>
        <v>0</v>
      </c>
      <c r="N314" s="35"/>
      <c r="P314" s="37"/>
      <c r="V314" s="45"/>
      <c r="W314" s="46"/>
      <c r="X314" s="45"/>
    </row>
    <row r="315" spans="1:24" s="60" customFormat="1" ht="15" customHeight="1" x14ac:dyDescent="0.25">
      <c r="A315" s="47" t="s">
        <v>6</v>
      </c>
      <c r="B315" s="54"/>
      <c r="C315" s="55"/>
      <c r="D315" s="107" t="s">
        <v>623</v>
      </c>
      <c r="E315" s="118" t="s">
        <v>624</v>
      </c>
      <c r="F315" s="88">
        <v>0</v>
      </c>
      <c r="G315" s="247">
        <v>39263068.280000001</v>
      </c>
      <c r="H315" s="228"/>
      <c r="I315" s="304">
        <v>0</v>
      </c>
      <c r="J315" s="220"/>
      <c r="K315" s="248">
        <f t="shared" si="9"/>
        <v>39263068.280000001</v>
      </c>
      <c r="L315" s="291">
        <v>1587166.294</v>
      </c>
      <c r="M315" s="291">
        <f t="shared" si="10"/>
        <v>37675901.986000001</v>
      </c>
      <c r="N315" s="35"/>
      <c r="P315" s="37"/>
      <c r="V315" s="45"/>
      <c r="W315" s="46"/>
      <c r="X315" s="45"/>
    </row>
    <row r="316" spans="1:24" s="60" customFormat="1" ht="15" customHeight="1" x14ac:dyDescent="0.25">
      <c r="A316" s="47" t="s">
        <v>6</v>
      </c>
      <c r="B316" s="54"/>
      <c r="C316" s="55"/>
      <c r="D316" s="107" t="s">
        <v>625</v>
      </c>
      <c r="E316" s="120" t="s">
        <v>626</v>
      </c>
      <c r="F316" s="191">
        <v>0</v>
      </c>
      <c r="G316" s="292">
        <v>38860233.399999999</v>
      </c>
      <c r="H316" s="228"/>
      <c r="I316" s="243">
        <v>0</v>
      </c>
      <c r="J316" s="220"/>
      <c r="K316" s="293">
        <f t="shared" si="9"/>
        <v>38860233.399999999</v>
      </c>
      <c r="L316" s="295">
        <v>1587166.294</v>
      </c>
      <c r="M316" s="295">
        <f t="shared" si="10"/>
        <v>37273067.105999999</v>
      </c>
      <c r="N316" s="35"/>
      <c r="P316" s="37"/>
      <c r="V316" s="45"/>
      <c r="W316" s="46"/>
      <c r="X316" s="45"/>
    </row>
    <row r="317" spans="1:24" s="60" customFormat="1" ht="15" customHeight="1" x14ac:dyDescent="0.25">
      <c r="A317" s="47"/>
      <c r="B317" s="54"/>
      <c r="C317" s="55"/>
      <c r="D317" s="109" t="s">
        <v>627</v>
      </c>
      <c r="E317" s="117" t="s">
        <v>628</v>
      </c>
      <c r="F317" s="184"/>
      <c r="G317" s="231">
        <v>646957.79</v>
      </c>
      <c r="H317" s="228"/>
      <c r="I317" s="242"/>
      <c r="J317" s="220"/>
      <c r="K317" s="233">
        <f t="shared" si="9"/>
        <v>646957.79</v>
      </c>
      <c r="L317" s="282">
        <v>60845.761500000001</v>
      </c>
      <c r="M317" s="282">
        <f t="shared" si="10"/>
        <v>586112.02850000001</v>
      </c>
      <c r="N317" s="35"/>
      <c r="P317" s="37"/>
      <c r="V317" s="45"/>
      <c r="W317" s="46"/>
      <c r="X317" s="45"/>
    </row>
    <row r="318" spans="1:24" s="60" customFormat="1" ht="15" customHeight="1" x14ac:dyDescent="0.25">
      <c r="A318" s="47"/>
      <c r="B318" s="54"/>
      <c r="C318" s="55"/>
      <c r="D318" s="109" t="s">
        <v>629</v>
      </c>
      <c r="E318" s="117" t="s">
        <v>630</v>
      </c>
      <c r="F318" s="184"/>
      <c r="G318" s="231">
        <v>6596098.1399999997</v>
      </c>
      <c r="H318" s="228"/>
      <c r="I318" s="242"/>
      <c r="J318" s="220"/>
      <c r="K318" s="233">
        <f t="shared" si="9"/>
        <v>6596098.1399999997</v>
      </c>
      <c r="L318" s="290">
        <v>1200000</v>
      </c>
      <c r="M318" s="290">
        <f t="shared" si="10"/>
        <v>5396098.1399999997</v>
      </c>
      <c r="N318" s="35"/>
      <c r="P318" s="37"/>
      <c r="V318" s="45"/>
      <c r="W318" s="46"/>
      <c r="X318" s="45"/>
    </row>
    <row r="319" spans="1:24" s="60" customFormat="1" ht="15" customHeight="1" x14ac:dyDescent="0.25">
      <c r="A319" s="47" t="s">
        <v>6</v>
      </c>
      <c r="B319" s="54"/>
      <c r="C319" s="55"/>
      <c r="D319" s="109" t="s">
        <v>631</v>
      </c>
      <c r="E319" s="117" t="s">
        <v>632</v>
      </c>
      <c r="F319" s="125">
        <f>F320+F321</f>
        <v>0</v>
      </c>
      <c r="G319" s="235">
        <v>2593401.5699999998</v>
      </c>
      <c r="H319" s="228"/>
      <c r="I319" s="251">
        <v>0</v>
      </c>
      <c r="J319" s="220"/>
      <c r="K319" s="236">
        <f t="shared" si="9"/>
        <v>2593401.5699999998</v>
      </c>
      <c r="L319" s="296">
        <v>69967.727500000008</v>
      </c>
      <c r="M319" s="296">
        <f t="shared" si="10"/>
        <v>2523433.8424999998</v>
      </c>
      <c r="N319" s="35"/>
      <c r="P319" s="37"/>
      <c r="V319" s="45"/>
      <c r="W319" s="46"/>
      <c r="X319" s="45"/>
    </row>
    <row r="320" spans="1:24" s="92" customFormat="1" ht="15" customHeight="1" x14ac:dyDescent="0.25">
      <c r="A320" s="47"/>
      <c r="B320" s="54"/>
      <c r="C320" s="55"/>
      <c r="D320" s="109" t="s">
        <v>633</v>
      </c>
      <c r="E320" s="122" t="s">
        <v>634</v>
      </c>
      <c r="F320" s="178"/>
      <c r="G320" s="231">
        <v>0</v>
      </c>
      <c r="H320" s="228"/>
      <c r="I320" s="257"/>
      <c r="J320" s="220"/>
      <c r="K320" s="233">
        <f t="shared" si="9"/>
        <v>0</v>
      </c>
      <c r="L320" s="297">
        <v>0</v>
      </c>
      <c r="M320" s="297">
        <f t="shared" si="10"/>
        <v>0</v>
      </c>
      <c r="N320" s="35"/>
      <c r="P320" s="37"/>
      <c r="V320" s="45"/>
      <c r="W320" s="46"/>
      <c r="X320" s="45"/>
    </row>
    <row r="321" spans="1:24" s="92" customFormat="1" ht="15" customHeight="1" x14ac:dyDescent="0.25">
      <c r="A321" s="47"/>
      <c r="B321" s="54"/>
      <c r="C321" s="55"/>
      <c r="D321" s="109" t="s">
        <v>635</v>
      </c>
      <c r="E321" s="122" t="s">
        <v>636</v>
      </c>
      <c r="F321" s="178"/>
      <c r="G321" s="231">
        <v>2593401.5699999998</v>
      </c>
      <c r="H321" s="228"/>
      <c r="I321" s="257"/>
      <c r="J321" s="220"/>
      <c r="K321" s="233">
        <f t="shared" si="9"/>
        <v>2593401.5699999998</v>
      </c>
      <c r="L321" s="282">
        <v>69967.727500000008</v>
      </c>
      <c r="M321" s="282">
        <f t="shared" si="10"/>
        <v>2523433.8424999998</v>
      </c>
      <c r="N321" s="35"/>
      <c r="P321" s="37"/>
      <c r="V321" s="45"/>
      <c r="W321" s="46"/>
      <c r="X321" s="45"/>
    </row>
    <row r="322" spans="1:24" s="60" customFormat="1" ht="15" customHeight="1" x14ac:dyDescent="0.25">
      <c r="A322" s="47"/>
      <c r="B322" s="54"/>
      <c r="C322" s="55"/>
      <c r="D322" s="109" t="s">
        <v>637</v>
      </c>
      <c r="E322" s="117" t="s">
        <v>638</v>
      </c>
      <c r="F322" s="184"/>
      <c r="G322" s="231">
        <v>0</v>
      </c>
      <c r="H322" s="228"/>
      <c r="I322" s="242"/>
      <c r="J322" s="220"/>
      <c r="K322" s="233">
        <f t="shared" si="9"/>
        <v>0</v>
      </c>
      <c r="L322" s="290">
        <v>0</v>
      </c>
      <c r="M322" s="290">
        <f t="shared" si="10"/>
        <v>0</v>
      </c>
      <c r="N322" s="35"/>
      <c r="P322" s="37"/>
      <c r="V322" s="45"/>
      <c r="W322" s="46"/>
      <c r="X322" s="45"/>
    </row>
    <row r="323" spans="1:24" s="60" customFormat="1" ht="15" customHeight="1" x14ac:dyDescent="0.25">
      <c r="A323" s="47"/>
      <c r="B323" s="54"/>
      <c r="C323" s="55"/>
      <c r="D323" s="109" t="s">
        <v>639</v>
      </c>
      <c r="E323" s="122" t="s">
        <v>640</v>
      </c>
      <c r="F323" s="178"/>
      <c r="G323" s="231">
        <v>5105438.91</v>
      </c>
      <c r="H323" s="228"/>
      <c r="I323" s="242"/>
      <c r="J323" s="220"/>
      <c r="K323" s="233">
        <f t="shared" si="9"/>
        <v>5105438.91</v>
      </c>
      <c r="L323" s="282">
        <v>35593.5</v>
      </c>
      <c r="M323" s="282">
        <f t="shared" si="10"/>
        <v>5069845.41</v>
      </c>
      <c r="N323" s="35"/>
      <c r="P323" s="37"/>
      <c r="V323" s="45"/>
      <c r="W323" s="46"/>
      <c r="X323" s="45"/>
    </row>
    <row r="324" spans="1:24" s="60" customFormat="1" ht="15" customHeight="1" x14ac:dyDescent="0.25">
      <c r="A324" s="47"/>
      <c r="B324" s="54"/>
      <c r="C324" s="55"/>
      <c r="D324" s="109" t="s">
        <v>641</v>
      </c>
      <c r="E324" s="122" t="s">
        <v>642</v>
      </c>
      <c r="F324" s="178"/>
      <c r="G324" s="231">
        <v>19238.84</v>
      </c>
      <c r="H324" s="228"/>
      <c r="I324" s="242"/>
      <c r="J324" s="220"/>
      <c r="K324" s="233">
        <f t="shared" si="9"/>
        <v>19238.84</v>
      </c>
      <c r="L324" s="282"/>
      <c r="M324" s="282">
        <f t="shared" si="10"/>
        <v>19238.84</v>
      </c>
      <c r="N324" s="35"/>
      <c r="P324" s="37"/>
      <c r="V324" s="45"/>
      <c r="W324" s="46"/>
      <c r="X324" s="45"/>
    </row>
    <row r="325" spans="1:24" s="60" customFormat="1" ht="15" customHeight="1" x14ac:dyDescent="0.25">
      <c r="A325" s="47"/>
      <c r="B325" s="54"/>
      <c r="C325" s="55"/>
      <c r="D325" s="109" t="s">
        <v>643</v>
      </c>
      <c r="E325" s="117" t="s">
        <v>644</v>
      </c>
      <c r="F325" s="184"/>
      <c r="G325" s="231">
        <v>442615.02</v>
      </c>
      <c r="H325" s="228"/>
      <c r="I325" s="242"/>
      <c r="J325" s="220"/>
      <c r="K325" s="233">
        <f t="shared" si="9"/>
        <v>442615.02</v>
      </c>
      <c r="L325" s="290">
        <v>0</v>
      </c>
      <c r="M325" s="290">
        <f t="shared" si="10"/>
        <v>442615.02</v>
      </c>
      <c r="N325" s="35"/>
      <c r="P325" s="37"/>
      <c r="V325" s="45"/>
      <c r="W325" s="46"/>
      <c r="X325" s="45"/>
    </row>
    <row r="326" spans="1:24" s="60" customFormat="1" ht="15" customHeight="1" x14ac:dyDescent="0.25">
      <c r="A326" s="47"/>
      <c r="B326" s="54"/>
      <c r="C326" s="55"/>
      <c r="D326" s="109" t="s">
        <v>645</v>
      </c>
      <c r="E326" s="122" t="s">
        <v>646</v>
      </c>
      <c r="F326" s="178"/>
      <c r="G326" s="231">
        <v>1497242.36</v>
      </c>
      <c r="H326" s="228"/>
      <c r="I326" s="242"/>
      <c r="J326" s="220"/>
      <c r="K326" s="233">
        <f t="shared" si="9"/>
        <v>1497242.36</v>
      </c>
      <c r="L326" s="297">
        <v>0</v>
      </c>
      <c r="M326" s="297">
        <f t="shared" si="10"/>
        <v>1497242.36</v>
      </c>
      <c r="N326" s="35"/>
      <c r="P326" s="37"/>
      <c r="V326" s="45"/>
      <c r="W326" s="46"/>
      <c r="X326" s="45"/>
    </row>
    <row r="327" spans="1:24" s="60" customFormat="1" ht="15" customHeight="1" x14ac:dyDescent="0.25">
      <c r="A327" s="47"/>
      <c r="B327" s="54"/>
      <c r="C327" s="55"/>
      <c r="D327" s="109" t="s">
        <v>647</v>
      </c>
      <c r="E327" s="122" t="s">
        <v>648</v>
      </c>
      <c r="F327" s="178"/>
      <c r="G327" s="231">
        <v>2993648.52</v>
      </c>
      <c r="H327" s="228"/>
      <c r="I327" s="242"/>
      <c r="J327" s="220"/>
      <c r="K327" s="233">
        <f t="shared" si="9"/>
        <v>2993648.52</v>
      </c>
      <c r="L327" s="297">
        <v>0</v>
      </c>
      <c r="M327" s="297">
        <f t="shared" si="10"/>
        <v>2993648.52</v>
      </c>
      <c r="N327" s="35"/>
      <c r="P327" s="37"/>
      <c r="V327" s="45"/>
      <c r="W327" s="46"/>
      <c r="X327" s="45"/>
    </row>
    <row r="328" spans="1:24" s="60" customFormat="1" ht="15" customHeight="1" x14ac:dyDescent="0.25">
      <c r="A328" s="47"/>
      <c r="B328" s="54"/>
      <c r="C328" s="55"/>
      <c r="D328" s="109" t="s">
        <v>649</v>
      </c>
      <c r="E328" s="117" t="s">
        <v>650</v>
      </c>
      <c r="F328" s="184"/>
      <c r="G328" s="231">
        <v>1763961.75</v>
      </c>
      <c r="H328" s="228"/>
      <c r="I328" s="242"/>
      <c r="J328" s="220"/>
      <c r="K328" s="233">
        <f t="shared" si="9"/>
        <v>1763961.75</v>
      </c>
      <c r="L328" s="290">
        <v>0</v>
      </c>
      <c r="M328" s="290">
        <f t="shared" si="10"/>
        <v>1763961.75</v>
      </c>
      <c r="N328" s="35"/>
      <c r="P328" s="37"/>
      <c r="V328" s="45"/>
      <c r="W328" s="46"/>
      <c r="X328" s="45"/>
    </row>
    <row r="329" spans="1:24" s="60" customFormat="1" ht="15" customHeight="1" x14ac:dyDescent="0.25">
      <c r="A329" s="47" t="s">
        <v>6</v>
      </c>
      <c r="B329" s="54"/>
      <c r="C329" s="55"/>
      <c r="D329" s="109" t="s">
        <v>651</v>
      </c>
      <c r="E329" s="117" t="s">
        <v>652</v>
      </c>
      <c r="F329" s="125">
        <f>+F330+F331</f>
        <v>0</v>
      </c>
      <c r="G329" s="235">
        <v>2230407.75</v>
      </c>
      <c r="H329" s="228"/>
      <c r="I329" s="243">
        <v>0</v>
      </c>
      <c r="J329" s="220"/>
      <c r="K329" s="236">
        <f t="shared" si="9"/>
        <v>2230407.75</v>
      </c>
      <c r="L329" s="296">
        <v>0</v>
      </c>
      <c r="M329" s="296">
        <f t="shared" si="10"/>
        <v>2230407.75</v>
      </c>
      <c r="N329" s="35"/>
      <c r="P329" s="37"/>
      <c r="V329" s="45"/>
      <c r="W329" s="46"/>
      <c r="X329" s="45"/>
    </row>
    <row r="330" spans="1:24" s="60" customFormat="1" ht="15" customHeight="1" x14ac:dyDescent="0.25">
      <c r="A330" s="47"/>
      <c r="B330" s="54"/>
      <c r="C330" s="55"/>
      <c r="D330" s="111" t="s">
        <v>653</v>
      </c>
      <c r="E330" s="122" t="s">
        <v>654</v>
      </c>
      <c r="F330" s="178"/>
      <c r="G330" s="231">
        <v>2151002.62</v>
      </c>
      <c r="H330" s="228"/>
      <c r="I330" s="242"/>
      <c r="J330" s="302"/>
      <c r="K330" s="233">
        <f t="shared" ref="K330:K393" si="11">G330-I330</f>
        <v>2151002.62</v>
      </c>
      <c r="L330" s="297">
        <v>0</v>
      </c>
      <c r="M330" s="297">
        <f t="shared" ref="M330:M393" si="12">K330-L330</f>
        <v>2151002.62</v>
      </c>
      <c r="N330" s="35"/>
      <c r="P330" s="37"/>
      <c r="V330" s="45"/>
      <c r="W330" s="46"/>
      <c r="X330" s="45"/>
    </row>
    <row r="331" spans="1:24" s="60" customFormat="1" ht="15" customHeight="1" x14ac:dyDescent="0.25">
      <c r="A331" s="47"/>
      <c r="B331" s="54"/>
      <c r="C331" s="55"/>
      <c r="D331" s="111" t="s">
        <v>655</v>
      </c>
      <c r="E331" s="122" t="s">
        <v>656</v>
      </c>
      <c r="F331" s="178"/>
      <c r="G331" s="231">
        <v>79405.13</v>
      </c>
      <c r="H331" s="228"/>
      <c r="I331" s="242"/>
      <c r="J331" s="220"/>
      <c r="K331" s="233">
        <f t="shared" si="11"/>
        <v>79405.13</v>
      </c>
      <c r="L331" s="297">
        <v>0</v>
      </c>
      <c r="M331" s="297">
        <f t="shared" si="12"/>
        <v>79405.13</v>
      </c>
      <c r="N331" s="35"/>
      <c r="P331" s="37"/>
      <c r="V331" s="45"/>
      <c r="W331" s="46"/>
      <c r="X331" s="45"/>
    </row>
    <row r="332" spans="1:24" s="60" customFormat="1" ht="15" customHeight="1" x14ac:dyDescent="0.25">
      <c r="A332" s="47" t="s">
        <v>6</v>
      </c>
      <c r="B332" s="54"/>
      <c r="C332" s="55"/>
      <c r="D332" s="109" t="s">
        <v>657</v>
      </c>
      <c r="E332" s="117" t="s">
        <v>658</v>
      </c>
      <c r="F332" s="125">
        <f>SUM(F333:F335)</f>
        <v>0</v>
      </c>
      <c r="G332" s="235">
        <v>14971222.75</v>
      </c>
      <c r="H332" s="228"/>
      <c r="I332" s="243">
        <v>0</v>
      </c>
      <c r="J332" s="220"/>
      <c r="K332" s="236">
        <f t="shared" si="11"/>
        <v>14971222.75</v>
      </c>
      <c r="L332" s="296">
        <v>220759.30499999999</v>
      </c>
      <c r="M332" s="296">
        <f t="shared" si="12"/>
        <v>14750463.445</v>
      </c>
      <c r="N332" s="35"/>
      <c r="P332" s="37"/>
      <c r="V332" s="45"/>
      <c r="W332" s="46"/>
      <c r="X332" s="45"/>
    </row>
    <row r="333" spans="1:24" s="60" customFormat="1" ht="15" customHeight="1" x14ac:dyDescent="0.25">
      <c r="A333" s="47"/>
      <c r="B333" s="54" t="s">
        <v>45</v>
      </c>
      <c r="C333" s="55"/>
      <c r="D333" s="111" t="s">
        <v>659</v>
      </c>
      <c r="E333" s="122" t="s">
        <v>660</v>
      </c>
      <c r="F333" s="178"/>
      <c r="G333" s="231">
        <v>163049.82999999999</v>
      </c>
      <c r="H333" s="228"/>
      <c r="I333" s="242"/>
      <c r="J333" s="220"/>
      <c r="K333" s="233">
        <f t="shared" si="11"/>
        <v>163049.82999999999</v>
      </c>
      <c r="L333" s="297">
        <v>0</v>
      </c>
      <c r="M333" s="297">
        <f t="shared" si="12"/>
        <v>163049.82999999999</v>
      </c>
      <c r="N333" s="35"/>
      <c r="P333" s="37"/>
      <c r="V333" s="45"/>
      <c r="W333" s="46"/>
      <c r="X333" s="45"/>
    </row>
    <row r="334" spans="1:24" s="60" customFormat="1" ht="15" customHeight="1" x14ac:dyDescent="0.25">
      <c r="A334" s="47"/>
      <c r="B334" s="54"/>
      <c r="C334" s="55"/>
      <c r="D334" s="111" t="s">
        <v>661</v>
      </c>
      <c r="E334" s="122" t="s">
        <v>662</v>
      </c>
      <c r="F334" s="178"/>
      <c r="G334" s="231">
        <v>0</v>
      </c>
      <c r="H334" s="228"/>
      <c r="I334" s="242"/>
      <c r="J334" s="220"/>
      <c r="K334" s="233">
        <f t="shared" si="11"/>
        <v>0</v>
      </c>
      <c r="L334" s="297">
        <v>0</v>
      </c>
      <c r="M334" s="297">
        <f t="shared" si="12"/>
        <v>0</v>
      </c>
      <c r="N334" s="35"/>
      <c r="P334" s="37"/>
      <c r="V334" s="45"/>
      <c r="W334" s="46"/>
      <c r="X334" s="45"/>
    </row>
    <row r="335" spans="1:24" s="60" customFormat="1" ht="15" customHeight="1" x14ac:dyDescent="0.25">
      <c r="A335" s="47"/>
      <c r="B335" s="54"/>
      <c r="C335" s="55"/>
      <c r="D335" s="111" t="s">
        <v>663</v>
      </c>
      <c r="E335" s="122" t="s">
        <v>664</v>
      </c>
      <c r="F335" s="178"/>
      <c r="G335" s="231">
        <v>14808172.92</v>
      </c>
      <c r="H335" s="228"/>
      <c r="I335" s="242"/>
      <c r="J335" s="220"/>
      <c r="K335" s="233">
        <f t="shared" si="11"/>
        <v>14808172.92</v>
      </c>
      <c r="L335" s="282">
        <v>220759.30499999999</v>
      </c>
      <c r="M335" s="282">
        <f t="shared" si="12"/>
        <v>14587413.615</v>
      </c>
      <c r="N335" s="35"/>
      <c r="P335" s="37"/>
      <c r="V335" s="45"/>
      <c r="W335" s="46"/>
      <c r="X335" s="45"/>
    </row>
    <row r="336" spans="1:24" s="60" customFormat="1" ht="15" customHeight="1" x14ac:dyDescent="0.25">
      <c r="A336" s="47" t="s">
        <v>6</v>
      </c>
      <c r="B336" s="54"/>
      <c r="C336" s="55"/>
      <c r="D336" s="107" t="s">
        <v>665</v>
      </c>
      <c r="E336" s="120" t="s">
        <v>666</v>
      </c>
      <c r="F336" s="121">
        <f>SUM(F337:F339)+F345</f>
        <v>0</v>
      </c>
      <c r="G336" s="292">
        <v>113171.53</v>
      </c>
      <c r="H336" s="228"/>
      <c r="I336" s="243">
        <v>0</v>
      </c>
      <c r="J336" s="220"/>
      <c r="K336" s="293">
        <f t="shared" si="11"/>
        <v>113171.53</v>
      </c>
      <c r="L336" s="295">
        <v>0</v>
      </c>
      <c r="M336" s="295">
        <f t="shared" si="12"/>
        <v>113171.53</v>
      </c>
      <c r="N336" s="35"/>
      <c r="P336" s="37"/>
      <c r="V336" s="45"/>
      <c r="W336" s="46"/>
      <c r="X336" s="45"/>
    </row>
    <row r="337" spans="1:24" s="60" customFormat="1" ht="15" customHeight="1" x14ac:dyDescent="0.25">
      <c r="A337" s="47"/>
      <c r="B337" s="54" t="s">
        <v>45</v>
      </c>
      <c r="C337" s="55"/>
      <c r="D337" s="109" t="s">
        <v>667</v>
      </c>
      <c r="E337" s="117" t="s">
        <v>668</v>
      </c>
      <c r="F337" s="184"/>
      <c r="G337" s="231">
        <v>0</v>
      </c>
      <c r="H337" s="228"/>
      <c r="I337" s="242"/>
      <c r="J337" s="220"/>
      <c r="K337" s="233">
        <f t="shared" si="11"/>
        <v>0</v>
      </c>
      <c r="L337" s="290">
        <v>0</v>
      </c>
      <c r="M337" s="290">
        <f t="shared" si="12"/>
        <v>0</v>
      </c>
      <c r="N337" s="35"/>
      <c r="P337" s="37"/>
      <c r="V337" s="45"/>
      <c r="W337" s="46"/>
      <c r="X337" s="45"/>
    </row>
    <row r="338" spans="1:24" s="60" customFormat="1" ht="15" customHeight="1" x14ac:dyDescent="0.25">
      <c r="A338" s="47"/>
      <c r="B338" s="54"/>
      <c r="C338" s="55"/>
      <c r="D338" s="109" t="s">
        <v>669</v>
      </c>
      <c r="E338" s="117" t="s">
        <v>670</v>
      </c>
      <c r="F338" s="184"/>
      <c r="G338" s="231">
        <v>0</v>
      </c>
      <c r="H338" s="228"/>
      <c r="I338" s="242"/>
      <c r="J338" s="220"/>
      <c r="K338" s="233">
        <f t="shared" si="11"/>
        <v>0</v>
      </c>
      <c r="L338" s="290">
        <v>0</v>
      </c>
      <c r="M338" s="290">
        <f t="shared" si="12"/>
        <v>0</v>
      </c>
      <c r="N338" s="35"/>
      <c r="P338" s="37"/>
      <c r="V338" s="45"/>
      <c r="W338" s="46"/>
      <c r="X338" s="45"/>
    </row>
    <row r="339" spans="1:24" s="60" customFormat="1" ht="15" customHeight="1" x14ac:dyDescent="0.25">
      <c r="A339" s="47" t="s">
        <v>6</v>
      </c>
      <c r="B339" s="54"/>
      <c r="C339" s="55"/>
      <c r="D339" s="109" t="s">
        <v>671</v>
      </c>
      <c r="E339" s="117" t="s">
        <v>672</v>
      </c>
      <c r="F339" s="125">
        <f>SUM(F340:F345)</f>
        <v>0</v>
      </c>
      <c r="G339" s="235">
        <v>113171.53</v>
      </c>
      <c r="H339" s="228"/>
      <c r="I339" s="243">
        <v>0</v>
      </c>
      <c r="J339" s="220"/>
      <c r="K339" s="236">
        <f t="shared" si="11"/>
        <v>113171.53</v>
      </c>
      <c r="L339" s="295">
        <v>0</v>
      </c>
      <c r="M339" s="295">
        <f t="shared" si="12"/>
        <v>113171.53</v>
      </c>
      <c r="N339" s="35"/>
      <c r="P339" s="37"/>
      <c r="V339" s="45"/>
      <c r="W339" s="46"/>
      <c r="X339" s="45"/>
    </row>
    <row r="340" spans="1:24" s="60" customFormat="1" ht="15" customHeight="1" x14ac:dyDescent="0.25">
      <c r="A340" s="47"/>
      <c r="B340" s="54"/>
      <c r="C340" s="55"/>
      <c r="D340" s="111" t="s">
        <v>673</v>
      </c>
      <c r="E340" s="122" t="s">
        <v>674</v>
      </c>
      <c r="F340" s="178"/>
      <c r="G340" s="231">
        <v>0</v>
      </c>
      <c r="H340" s="228"/>
      <c r="I340" s="242"/>
      <c r="J340" s="220"/>
      <c r="K340" s="233">
        <f t="shared" si="11"/>
        <v>0</v>
      </c>
      <c r="L340" s="297">
        <v>0</v>
      </c>
      <c r="M340" s="297">
        <f t="shared" si="12"/>
        <v>0</v>
      </c>
      <c r="N340" s="35"/>
      <c r="P340" s="37"/>
      <c r="V340" s="45"/>
      <c r="W340" s="46"/>
      <c r="X340" s="45"/>
    </row>
    <row r="341" spans="1:24" s="60" customFormat="1" ht="15" customHeight="1" x14ac:dyDescent="0.25">
      <c r="A341" s="47"/>
      <c r="B341" s="54"/>
      <c r="C341" s="55"/>
      <c r="D341" s="111" t="s">
        <v>675</v>
      </c>
      <c r="E341" s="122" t="s">
        <v>676</v>
      </c>
      <c r="F341" s="178"/>
      <c r="G341" s="231">
        <v>113171.53</v>
      </c>
      <c r="H341" s="228"/>
      <c r="I341" s="242"/>
      <c r="J341" s="220"/>
      <c r="K341" s="233">
        <f t="shared" si="11"/>
        <v>113171.53</v>
      </c>
      <c r="L341" s="297">
        <v>0</v>
      </c>
      <c r="M341" s="297">
        <f t="shared" si="12"/>
        <v>113171.53</v>
      </c>
      <c r="N341" s="35"/>
      <c r="P341" s="37"/>
      <c r="V341" s="45"/>
      <c r="W341" s="46"/>
      <c r="X341" s="45"/>
    </row>
    <row r="342" spans="1:24" s="60" customFormat="1" ht="15" customHeight="1" x14ac:dyDescent="0.25">
      <c r="A342" s="47"/>
      <c r="B342" s="54"/>
      <c r="C342" s="55"/>
      <c r="D342" s="111" t="s">
        <v>677</v>
      </c>
      <c r="E342" s="122" t="s">
        <v>678</v>
      </c>
      <c r="F342" s="178"/>
      <c r="G342" s="231">
        <v>0</v>
      </c>
      <c r="H342" s="228"/>
      <c r="I342" s="242"/>
      <c r="J342" s="220"/>
      <c r="K342" s="233">
        <f t="shared" si="11"/>
        <v>0</v>
      </c>
      <c r="L342" s="297">
        <v>0</v>
      </c>
      <c r="M342" s="297">
        <f t="shared" si="12"/>
        <v>0</v>
      </c>
      <c r="N342" s="35"/>
      <c r="P342" s="37"/>
      <c r="V342" s="45"/>
      <c r="W342" s="46"/>
      <c r="X342" s="45"/>
    </row>
    <row r="343" spans="1:24" s="60" customFormat="1" ht="15" customHeight="1" x14ac:dyDescent="0.25">
      <c r="A343" s="47"/>
      <c r="B343" s="54"/>
      <c r="C343" s="55"/>
      <c r="D343" s="111" t="s">
        <v>679</v>
      </c>
      <c r="E343" s="122" t="s">
        <v>680</v>
      </c>
      <c r="F343" s="178"/>
      <c r="G343" s="231">
        <v>0</v>
      </c>
      <c r="H343" s="228"/>
      <c r="I343" s="242"/>
      <c r="J343" s="220"/>
      <c r="K343" s="233">
        <f t="shared" si="11"/>
        <v>0</v>
      </c>
      <c r="L343" s="297">
        <v>0</v>
      </c>
      <c r="M343" s="297">
        <f t="shared" si="12"/>
        <v>0</v>
      </c>
      <c r="N343" s="35"/>
      <c r="P343" s="37"/>
      <c r="V343" s="45"/>
      <c r="W343" s="46"/>
      <c r="X343" s="45"/>
    </row>
    <row r="344" spans="1:24" s="60" customFormat="1" ht="15" customHeight="1" x14ac:dyDescent="0.25">
      <c r="A344" s="47"/>
      <c r="B344" s="54"/>
      <c r="C344" s="55"/>
      <c r="D344" s="111" t="s">
        <v>681</v>
      </c>
      <c r="E344" s="122" t="s">
        <v>682</v>
      </c>
      <c r="F344" s="178"/>
      <c r="G344" s="231">
        <v>0</v>
      </c>
      <c r="H344" s="228"/>
      <c r="I344" s="242"/>
      <c r="J344" s="220"/>
      <c r="K344" s="233">
        <f t="shared" si="11"/>
        <v>0</v>
      </c>
      <c r="L344" s="297">
        <v>0</v>
      </c>
      <c r="M344" s="297">
        <f t="shared" si="12"/>
        <v>0</v>
      </c>
      <c r="N344" s="35"/>
      <c r="P344" s="37"/>
      <c r="V344" s="45"/>
      <c r="W344" s="46"/>
      <c r="X344" s="45"/>
    </row>
    <row r="345" spans="1:24" s="92" customFormat="1" ht="15" customHeight="1" x14ac:dyDescent="0.25">
      <c r="A345" s="47"/>
      <c r="B345" s="54"/>
      <c r="C345" s="55"/>
      <c r="D345" s="111" t="s">
        <v>683</v>
      </c>
      <c r="E345" s="122" t="s">
        <v>684</v>
      </c>
      <c r="F345" s="178"/>
      <c r="G345" s="231">
        <v>0</v>
      </c>
      <c r="H345" s="228"/>
      <c r="I345" s="257"/>
      <c r="J345" s="220"/>
      <c r="K345" s="233">
        <f t="shared" si="11"/>
        <v>0</v>
      </c>
      <c r="L345" s="297">
        <v>0</v>
      </c>
      <c r="M345" s="297">
        <f t="shared" si="12"/>
        <v>0</v>
      </c>
      <c r="N345" s="35"/>
      <c r="P345" s="37"/>
      <c r="V345" s="45"/>
      <c r="W345" s="46"/>
      <c r="X345" s="45"/>
    </row>
    <row r="346" spans="1:24" s="60" customFormat="1" ht="15" customHeight="1" x14ac:dyDescent="0.25">
      <c r="A346" s="47" t="s">
        <v>6</v>
      </c>
      <c r="B346" s="54"/>
      <c r="C346" s="55"/>
      <c r="D346" s="109" t="s">
        <v>685</v>
      </c>
      <c r="E346" s="117" t="s">
        <v>686</v>
      </c>
      <c r="F346" s="125">
        <f>SUM(F347:F349)</f>
        <v>0</v>
      </c>
      <c r="G346" s="235">
        <v>0</v>
      </c>
      <c r="H346" s="228"/>
      <c r="I346" s="243">
        <v>0</v>
      </c>
      <c r="J346" s="220"/>
      <c r="K346" s="236">
        <f t="shared" si="11"/>
        <v>0</v>
      </c>
      <c r="L346" s="295">
        <v>0</v>
      </c>
      <c r="M346" s="295">
        <f t="shared" si="12"/>
        <v>0</v>
      </c>
      <c r="N346" s="35"/>
      <c r="P346" s="37"/>
      <c r="V346" s="45"/>
      <c r="W346" s="46"/>
      <c r="X346" s="45"/>
    </row>
    <row r="347" spans="1:24" s="60" customFormat="1" ht="15" customHeight="1" x14ac:dyDescent="0.25">
      <c r="A347" s="47"/>
      <c r="B347" s="54" t="s">
        <v>45</v>
      </c>
      <c r="C347" s="55"/>
      <c r="D347" s="111" t="s">
        <v>687</v>
      </c>
      <c r="E347" s="122" t="s">
        <v>688</v>
      </c>
      <c r="F347" s="178"/>
      <c r="G347" s="231">
        <v>0</v>
      </c>
      <c r="H347" s="228"/>
      <c r="I347" s="242"/>
      <c r="J347" s="220"/>
      <c r="K347" s="233">
        <f t="shared" si="11"/>
        <v>0</v>
      </c>
      <c r="L347" s="297">
        <v>0</v>
      </c>
      <c r="M347" s="297">
        <f t="shared" si="12"/>
        <v>0</v>
      </c>
      <c r="N347" s="35"/>
      <c r="P347" s="37"/>
      <c r="V347" s="45"/>
      <c r="W347" s="46"/>
      <c r="X347" s="45"/>
    </row>
    <row r="348" spans="1:24" s="60" customFormat="1" ht="15" customHeight="1" x14ac:dyDescent="0.25">
      <c r="A348" s="47"/>
      <c r="B348" s="54"/>
      <c r="C348" s="55"/>
      <c r="D348" s="111" t="s">
        <v>689</v>
      </c>
      <c r="E348" s="122" t="s">
        <v>690</v>
      </c>
      <c r="F348" s="178"/>
      <c r="G348" s="231">
        <v>0</v>
      </c>
      <c r="H348" s="228"/>
      <c r="I348" s="242"/>
      <c r="J348" s="220"/>
      <c r="K348" s="233">
        <f t="shared" si="11"/>
        <v>0</v>
      </c>
      <c r="L348" s="297">
        <v>0</v>
      </c>
      <c r="M348" s="297">
        <f t="shared" si="12"/>
        <v>0</v>
      </c>
      <c r="N348" s="35"/>
      <c r="P348" s="37"/>
      <c r="V348" s="45"/>
      <c r="W348" s="46"/>
      <c r="X348" s="45"/>
    </row>
    <row r="349" spans="1:24" s="60" customFormat="1" ht="15" customHeight="1" x14ac:dyDescent="0.25">
      <c r="A349" s="47"/>
      <c r="B349" s="54" t="s">
        <v>139</v>
      </c>
      <c r="C349" s="55"/>
      <c r="D349" s="111" t="s">
        <v>691</v>
      </c>
      <c r="E349" s="122" t="s">
        <v>692</v>
      </c>
      <c r="F349" s="178"/>
      <c r="G349" s="231">
        <v>0</v>
      </c>
      <c r="H349" s="228"/>
      <c r="I349" s="242"/>
      <c r="J349" s="220"/>
      <c r="K349" s="233">
        <f t="shared" si="11"/>
        <v>0</v>
      </c>
      <c r="L349" s="297">
        <v>0</v>
      </c>
      <c r="M349" s="297">
        <f t="shared" si="12"/>
        <v>0</v>
      </c>
      <c r="N349" s="35"/>
      <c r="P349" s="37"/>
      <c r="V349" s="45"/>
      <c r="W349" s="46"/>
      <c r="X349" s="45"/>
    </row>
    <row r="350" spans="1:24" s="60" customFormat="1" ht="15" customHeight="1" x14ac:dyDescent="0.25">
      <c r="A350" s="47" t="s">
        <v>6</v>
      </c>
      <c r="B350" s="54"/>
      <c r="C350" s="55"/>
      <c r="D350" s="107" t="s">
        <v>693</v>
      </c>
      <c r="E350" s="120" t="s">
        <v>694</v>
      </c>
      <c r="F350" s="121">
        <f>SUM(F351:F352)</f>
        <v>0</v>
      </c>
      <c r="G350" s="292">
        <v>289663.34999999998</v>
      </c>
      <c r="H350" s="228"/>
      <c r="I350" s="243">
        <v>0</v>
      </c>
      <c r="J350" s="220"/>
      <c r="K350" s="293">
        <f t="shared" si="11"/>
        <v>289663.34999999998</v>
      </c>
      <c r="L350" s="295">
        <v>0</v>
      </c>
      <c r="M350" s="295">
        <f t="shared" si="12"/>
        <v>289663.34999999998</v>
      </c>
      <c r="N350" s="35"/>
      <c r="P350" s="37"/>
      <c r="V350" s="45"/>
      <c r="W350" s="46"/>
      <c r="X350" s="45"/>
    </row>
    <row r="351" spans="1:24" s="60" customFormat="1" ht="15" customHeight="1" x14ac:dyDescent="0.25">
      <c r="A351" s="47"/>
      <c r="B351" s="54"/>
      <c r="C351" s="55"/>
      <c r="D351" s="109" t="s">
        <v>695</v>
      </c>
      <c r="E351" s="117" t="s">
        <v>696</v>
      </c>
      <c r="F351" s="184"/>
      <c r="G351" s="231">
        <v>1772.79</v>
      </c>
      <c r="H351" s="228"/>
      <c r="I351" s="242"/>
      <c r="J351" s="220"/>
      <c r="K351" s="233">
        <f t="shared" si="11"/>
        <v>1772.79</v>
      </c>
      <c r="L351" s="290">
        <v>0</v>
      </c>
      <c r="M351" s="290">
        <f t="shared" si="12"/>
        <v>1772.79</v>
      </c>
      <c r="N351" s="35"/>
      <c r="P351" s="37"/>
      <c r="V351" s="45"/>
      <c r="W351" s="46"/>
      <c r="X351" s="45"/>
    </row>
    <row r="352" spans="1:24" s="60" customFormat="1" ht="15" customHeight="1" x14ac:dyDescent="0.25">
      <c r="A352" s="47"/>
      <c r="B352" s="54"/>
      <c r="C352" s="55"/>
      <c r="D352" s="109" t="s">
        <v>697</v>
      </c>
      <c r="E352" s="117" t="s">
        <v>698</v>
      </c>
      <c r="F352" s="184"/>
      <c r="G352" s="231">
        <v>287890.56</v>
      </c>
      <c r="H352" s="228"/>
      <c r="I352" s="242"/>
      <c r="J352" s="220"/>
      <c r="K352" s="233">
        <f t="shared" si="11"/>
        <v>287890.56</v>
      </c>
      <c r="L352" s="290">
        <v>0</v>
      </c>
      <c r="M352" s="290">
        <f t="shared" si="12"/>
        <v>287890.56</v>
      </c>
      <c r="N352" s="35"/>
      <c r="P352" s="37"/>
      <c r="V352" s="45"/>
      <c r="W352" s="46"/>
      <c r="X352" s="45"/>
    </row>
    <row r="353" spans="1:24" s="60" customFormat="1" ht="15" customHeight="1" x14ac:dyDescent="0.25">
      <c r="A353" s="47" t="s">
        <v>6</v>
      </c>
      <c r="B353" s="54"/>
      <c r="C353" s="55"/>
      <c r="D353" s="105" t="s">
        <v>699</v>
      </c>
      <c r="E353" s="126" t="s">
        <v>700</v>
      </c>
      <c r="F353" s="75">
        <f>SUM(F354:F360)</f>
        <v>0</v>
      </c>
      <c r="G353" s="250">
        <v>6356725.4000000004</v>
      </c>
      <c r="H353" s="228"/>
      <c r="I353" s="251">
        <v>0</v>
      </c>
      <c r="J353" s="220"/>
      <c r="K353" s="221">
        <f t="shared" si="11"/>
        <v>6356725.4000000004</v>
      </c>
      <c r="L353" s="305">
        <v>158473.45549999998</v>
      </c>
      <c r="M353" s="305">
        <f t="shared" si="12"/>
        <v>6198251.9445000002</v>
      </c>
      <c r="N353" s="35"/>
      <c r="P353" s="37"/>
      <c r="V353" s="45"/>
      <c r="W353" s="46"/>
      <c r="X353" s="45"/>
    </row>
    <row r="354" spans="1:24" s="60" customFormat="1" ht="15" customHeight="1" x14ac:dyDescent="0.25">
      <c r="A354" s="47"/>
      <c r="B354" s="54"/>
      <c r="C354" s="55"/>
      <c r="D354" s="107" t="s">
        <v>701</v>
      </c>
      <c r="E354" s="118" t="s">
        <v>702</v>
      </c>
      <c r="F354" s="182"/>
      <c r="G354" s="253">
        <v>2090559.66</v>
      </c>
      <c r="H354" s="228"/>
      <c r="I354" s="242"/>
      <c r="J354" s="220"/>
      <c r="K354" s="254">
        <f t="shared" si="11"/>
        <v>2090559.66</v>
      </c>
      <c r="L354" s="303">
        <v>110207.2055</v>
      </c>
      <c r="M354" s="303">
        <f t="shared" si="12"/>
        <v>1980352.4545</v>
      </c>
      <c r="N354" s="35"/>
      <c r="P354" s="37"/>
      <c r="V354" s="45"/>
      <c r="W354" s="46"/>
      <c r="X354" s="45"/>
    </row>
    <row r="355" spans="1:24" s="60" customFormat="1" ht="15" customHeight="1" x14ac:dyDescent="0.25">
      <c r="A355" s="47"/>
      <c r="B355" s="54"/>
      <c r="C355" s="55"/>
      <c r="D355" s="107" t="s">
        <v>703</v>
      </c>
      <c r="E355" s="118" t="s">
        <v>704</v>
      </c>
      <c r="F355" s="182"/>
      <c r="G355" s="253">
        <v>1096310.8899999999</v>
      </c>
      <c r="H355" s="228"/>
      <c r="I355" s="242"/>
      <c r="J355" s="220"/>
      <c r="K355" s="254">
        <f t="shared" si="11"/>
        <v>1096310.8899999999</v>
      </c>
      <c r="L355" s="303">
        <v>0</v>
      </c>
      <c r="M355" s="303">
        <f t="shared" si="12"/>
        <v>1096310.8899999999</v>
      </c>
      <c r="N355" s="35"/>
      <c r="P355" s="37"/>
      <c r="V355" s="45"/>
      <c r="W355" s="46"/>
      <c r="X355" s="45"/>
    </row>
    <row r="356" spans="1:24" s="60" customFormat="1" ht="15" customHeight="1" x14ac:dyDescent="0.25">
      <c r="A356" s="47"/>
      <c r="B356" s="54"/>
      <c r="C356" s="55"/>
      <c r="D356" s="107" t="s">
        <v>705</v>
      </c>
      <c r="E356" s="118" t="s">
        <v>706</v>
      </c>
      <c r="F356" s="182"/>
      <c r="G356" s="253">
        <v>2966593.53</v>
      </c>
      <c r="H356" s="228"/>
      <c r="I356" s="242"/>
      <c r="J356" s="220"/>
      <c r="K356" s="254">
        <f t="shared" si="11"/>
        <v>2966593.53</v>
      </c>
      <c r="L356" s="303">
        <v>48266.25</v>
      </c>
      <c r="M356" s="303">
        <f t="shared" si="12"/>
        <v>2918327.28</v>
      </c>
      <c r="N356" s="35"/>
      <c r="P356" s="37"/>
      <c r="V356" s="45"/>
      <c r="W356" s="46"/>
      <c r="X356" s="45"/>
    </row>
    <row r="357" spans="1:24" s="60" customFormat="1" ht="15" customHeight="1" x14ac:dyDescent="0.25">
      <c r="A357" s="47"/>
      <c r="B357" s="54"/>
      <c r="C357" s="55"/>
      <c r="D357" s="107" t="s">
        <v>707</v>
      </c>
      <c r="E357" s="118" t="s">
        <v>708</v>
      </c>
      <c r="F357" s="182"/>
      <c r="G357" s="253">
        <v>34818.25</v>
      </c>
      <c r="H357" s="228"/>
      <c r="I357" s="242"/>
      <c r="J357" s="220"/>
      <c r="K357" s="254">
        <f t="shared" si="11"/>
        <v>34818.25</v>
      </c>
      <c r="L357" s="303">
        <v>0</v>
      </c>
      <c r="M357" s="303">
        <f t="shared" si="12"/>
        <v>34818.25</v>
      </c>
      <c r="N357" s="35"/>
      <c r="P357" s="37"/>
      <c r="V357" s="45"/>
      <c r="W357" s="46"/>
      <c r="X357" s="45"/>
    </row>
    <row r="358" spans="1:24" s="60" customFormat="1" ht="15" customHeight="1" x14ac:dyDescent="0.25">
      <c r="A358" s="47"/>
      <c r="B358" s="54"/>
      <c r="C358" s="55"/>
      <c r="D358" s="107" t="s">
        <v>709</v>
      </c>
      <c r="E358" s="118" t="s">
        <v>710</v>
      </c>
      <c r="F358" s="182"/>
      <c r="G358" s="253">
        <v>158404.9</v>
      </c>
      <c r="H358" s="228"/>
      <c r="I358" s="242"/>
      <c r="J358" s="220"/>
      <c r="K358" s="254">
        <f t="shared" si="11"/>
        <v>158404.9</v>
      </c>
      <c r="L358" s="303">
        <v>0</v>
      </c>
      <c r="M358" s="303">
        <f t="shared" si="12"/>
        <v>158404.9</v>
      </c>
      <c r="N358" s="35"/>
      <c r="P358" s="37"/>
      <c r="V358" s="45"/>
      <c r="W358" s="46"/>
      <c r="X358" s="45"/>
    </row>
    <row r="359" spans="1:24" s="60" customFormat="1" ht="15" customHeight="1" x14ac:dyDescent="0.25">
      <c r="A359" s="47"/>
      <c r="B359" s="54"/>
      <c r="C359" s="55"/>
      <c r="D359" s="107" t="s">
        <v>711</v>
      </c>
      <c r="E359" s="118" t="s">
        <v>712</v>
      </c>
      <c r="F359" s="182"/>
      <c r="G359" s="253">
        <v>10038.17</v>
      </c>
      <c r="H359" s="228"/>
      <c r="I359" s="242"/>
      <c r="J359" s="220"/>
      <c r="K359" s="254">
        <f t="shared" si="11"/>
        <v>10038.17</v>
      </c>
      <c r="L359" s="303">
        <v>0</v>
      </c>
      <c r="M359" s="303">
        <f t="shared" si="12"/>
        <v>10038.17</v>
      </c>
      <c r="N359" s="35"/>
      <c r="P359" s="37"/>
      <c r="V359" s="45"/>
      <c r="W359" s="46"/>
      <c r="X359" s="45"/>
    </row>
    <row r="360" spans="1:24" s="60" customFormat="1" ht="15" customHeight="1" x14ac:dyDescent="0.25">
      <c r="A360" s="127"/>
      <c r="B360" s="128" t="s">
        <v>45</v>
      </c>
      <c r="C360" s="129"/>
      <c r="D360" s="107" t="s">
        <v>713</v>
      </c>
      <c r="E360" s="118" t="s">
        <v>714</v>
      </c>
      <c r="F360" s="182"/>
      <c r="G360" s="253">
        <v>0</v>
      </c>
      <c r="H360" s="228"/>
      <c r="I360" s="242"/>
      <c r="J360" s="220"/>
      <c r="K360" s="254">
        <f t="shared" si="11"/>
        <v>0</v>
      </c>
      <c r="L360" s="303">
        <v>0</v>
      </c>
      <c r="M360" s="303">
        <f t="shared" si="12"/>
        <v>0</v>
      </c>
      <c r="N360" s="35"/>
      <c r="P360" s="37"/>
      <c r="V360" s="45"/>
      <c r="W360" s="46"/>
      <c r="X360" s="45"/>
    </row>
    <row r="361" spans="1:24" s="60" customFormat="1" ht="15" customHeight="1" x14ac:dyDescent="0.25">
      <c r="A361" s="47" t="s">
        <v>6</v>
      </c>
      <c r="B361" s="54"/>
      <c r="C361" s="55"/>
      <c r="D361" s="105" t="s">
        <v>715</v>
      </c>
      <c r="E361" s="126" t="s">
        <v>716</v>
      </c>
      <c r="F361" s="75">
        <f>+F362+F363+F366+F369+F370</f>
        <v>0</v>
      </c>
      <c r="G361" s="250">
        <v>3966259.0799999996</v>
      </c>
      <c r="H361" s="228"/>
      <c r="I361" s="251">
        <v>0</v>
      </c>
      <c r="J361" s="220"/>
      <c r="K361" s="221">
        <f t="shared" si="11"/>
        <v>3966259.0799999996</v>
      </c>
      <c r="L361" s="305">
        <v>149044.58250000002</v>
      </c>
      <c r="M361" s="305">
        <f t="shared" si="12"/>
        <v>3817214.4974999996</v>
      </c>
      <c r="N361" s="35"/>
      <c r="P361" s="37"/>
      <c r="V361" s="45"/>
      <c r="W361" s="46"/>
      <c r="X361" s="45"/>
    </row>
    <row r="362" spans="1:24" s="60" customFormat="1" ht="15" customHeight="1" x14ac:dyDescent="0.25">
      <c r="A362" s="47"/>
      <c r="B362" s="54"/>
      <c r="C362" s="55"/>
      <c r="D362" s="107" t="s">
        <v>717</v>
      </c>
      <c r="E362" s="118" t="s">
        <v>718</v>
      </c>
      <c r="F362" s="182"/>
      <c r="G362" s="253">
        <v>422694.29</v>
      </c>
      <c r="H362" s="228"/>
      <c r="I362" s="242"/>
      <c r="J362" s="220"/>
      <c r="K362" s="254">
        <f t="shared" si="11"/>
        <v>422694.29</v>
      </c>
      <c r="L362" s="303">
        <v>0</v>
      </c>
      <c r="M362" s="303">
        <f t="shared" si="12"/>
        <v>422694.29</v>
      </c>
      <c r="N362" s="35"/>
      <c r="P362" s="37"/>
      <c r="V362" s="45"/>
      <c r="W362" s="46"/>
      <c r="X362" s="45"/>
    </row>
    <row r="363" spans="1:24" s="60" customFormat="1" ht="15" customHeight="1" x14ac:dyDescent="0.25">
      <c r="A363" s="47" t="s">
        <v>6</v>
      </c>
      <c r="B363" s="54"/>
      <c r="C363" s="55"/>
      <c r="D363" s="107" t="s">
        <v>719</v>
      </c>
      <c r="E363" s="118" t="s">
        <v>720</v>
      </c>
      <c r="F363" s="88">
        <f>+F364+F365</f>
        <v>0</v>
      </c>
      <c r="G363" s="247">
        <v>3543564.7899999996</v>
      </c>
      <c r="H363" s="228"/>
      <c r="I363" s="243">
        <v>0</v>
      </c>
      <c r="J363" s="220"/>
      <c r="K363" s="248">
        <f t="shared" si="11"/>
        <v>3543564.7899999996</v>
      </c>
      <c r="L363" s="291">
        <v>149044.58250000002</v>
      </c>
      <c r="M363" s="291">
        <f t="shared" si="12"/>
        <v>3394520.2074999996</v>
      </c>
      <c r="N363" s="35"/>
      <c r="P363" s="37"/>
      <c r="V363" s="45"/>
      <c r="W363" s="46"/>
      <c r="X363" s="45"/>
    </row>
    <row r="364" spans="1:24" s="60" customFormat="1" ht="15" customHeight="1" x14ac:dyDescent="0.25">
      <c r="A364" s="47"/>
      <c r="B364" s="54"/>
      <c r="C364" s="55"/>
      <c r="D364" s="109" t="s">
        <v>721</v>
      </c>
      <c r="E364" s="120" t="s">
        <v>722</v>
      </c>
      <c r="F364" s="191"/>
      <c r="G364" s="298">
        <v>3295644.7199999997</v>
      </c>
      <c r="H364" s="228"/>
      <c r="I364" s="242"/>
      <c r="J364" s="220"/>
      <c r="K364" s="299">
        <f t="shared" si="11"/>
        <v>3295644.7199999997</v>
      </c>
      <c r="L364" s="303">
        <v>149044.58250000002</v>
      </c>
      <c r="M364" s="303">
        <f t="shared" si="12"/>
        <v>3146600.1374999997</v>
      </c>
      <c r="N364" s="35"/>
      <c r="P364" s="37"/>
      <c r="V364" s="45"/>
      <c r="W364" s="46"/>
      <c r="X364" s="45"/>
    </row>
    <row r="365" spans="1:24" s="60" customFormat="1" ht="15" customHeight="1" x14ac:dyDescent="0.25">
      <c r="A365" s="47"/>
      <c r="B365" s="54"/>
      <c r="C365" s="55"/>
      <c r="D365" s="109" t="s">
        <v>723</v>
      </c>
      <c r="E365" s="120" t="s">
        <v>724</v>
      </c>
      <c r="F365" s="191"/>
      <c r="G365" s="298">
        <v>247920.07</v>
      </c>
      <c r="H365" s="228"/>
      <c r="I365" s="242"/>
      <c r="J365" s="220"/>
      <c r="K365" s="299">
        <f t="shared" si="11"/>
        <v>247920.07</v>
      </c>
      <c r="L365" s="303">
        <v>0</v>
      </c>
      <c r="M365" s="303">
        <f t="shared" si="12"/>
        <v>247920.07</v>
      </c>
      <c r="N365" s="35"/>
      <c r="P365" s="37"/>
      <c r="V365" s="45"/>
      <c r="W365" s="46"/>
      <c r="X365" s="45"/>
    </row>
    <row r="366" spans="1:24" s="60" customFormat="1" ht="15" customHeight="1" x14ac:dyDescent="0.25">
      <c r="A366" s="47" t="s">
        <v>6</v>
      </c>
      <c r="B366" s="54"/>
      <c r="C366" s="55"/>
      <c r="D366" s="107" t="s">
        <v>725</v>
      </c>
      <c r="E366" s="118" t="s">
        <v>726</v>
      </c>
      <c r="F366" s="52">
        <f>+F367+F368</f>
        <v>0</v>
      </c>
      <c r="G366" s="223">
        <v>0</v>
      </c>
      <c r="H366" s="228"/>
      <c r="I366" s="243">
        <v>0</v>
      </c>
      <c r="J366" s="220"/>
      <c r="K366" s="225">
        <f t="shared" si="11"/>
        <v>0</v>
      </c>
      <c r="L366" s="291">
        <v>0</v>
      </c>
      <c r="M366" s="291">
        <f t="shared" si="12"/>
        <v>0</v>
      </c>
      <c r="N366" s="35"/>
      <c r="P366" s="37"/>
      <c r="V366" s="45"/>
      <c r="W366" s="46"/>
      <c r="X366" s="45"/>
    </row>
    <row r="367" spans="1:24" s="60" customFormat="1" ht="15" customHeight="1" x14ac:dyDescent="0.25">
      <c r="A367" s="47"/>
      <c r="B367" s="54"/>
      <c r="C367" s="55"/>
      <c r="D367" s="109" t="s">
        <v>727</v>
      </c>
      <c r="E367" s="120" t="s">
        <v>728</v>
      </c>
      <c r="F367" s="191"/>
      <c r="G367" s="298">
        <v>0</v>
      </c>
      <c r="H367" s="228"/>
      <c r="I367" s="242"/>
      <c r="J367" s="220"/>
      <c r="K367" s="299">
        <f t="shared" si="11"/>
        <v>0</v>
      </c>
      <c r="L367" s="303">
        <v>0</v>
      </c>
      <c r="M367" s="303">
        <f t="shared" si="12"/>
        <v>0</v>
      </c>
      <c r="N367" s="35"/>
      <c r="P367" s="37"/>
      <c r="V367" s="45"/>
      <c r="W367" s="46"/>
      <c r="X367" s="45"/>
    </row>
    <row r="368" spans="1:24" s="60" customFormat="1" ht="15" customHeight="1" x14ac:dyDescent="0.25">
      <c r="A368" s="47"/>
      <c r="B368" s="54"/>
      <c r="C368" s="55"/>
      <c r="D368" s="109" t="s">
        <v>729</v>
      </c>
      <c r="E368" s="120" t="s">
        <v>730</v>
      </c>
      <c r="F368" s="191"/>
      <c r="G368" s="298">
        <v>0</v>
      </c>
      <c r="H368" s="228"/>
      <c r="I368" s="242"/>
      <c r="J368" s="220"/>
      <c r="K368" s="299">
        <f t="shared" si="11"/>
        <v>0</v>
      </c>
      <c r="L368" s="303">
        <v>0</v>
      </c>
      <c r="M368" s="303">
        <f t="shared" si="12"/>
        <v>0</v>
      </c>
      <c r="N368" s="35"/>
      <c r="P368" s="37"/>
      <c r="V368" s="45"/>
      <c r="W368" s="46"/>
      <c r="X368" s="45"/>
    </row>
    <row r="369" spans="1:24" s="18" customFormat="1" ht="15" customHeight="1" x14ac:dyDescent="0.25">
      <c r="A369" s="69"/>
      <c r="B369" s="70"/>
      <c r="C369" s="71"/>
      <c r="D369" s="107" t="s">
        <v>731</v>
      </c>
      <c r="E369" s="118" t="s">
        <v>732</v>
      </c>
      <c r="F369" s="182"/>
      <c r="G369" s="253">
        <v>0</v>
      </c>
      <c r="H369" s="228"/>
      <c r="I369" s="242"/>
      <c r="J369" s="220"/>
      <c r="K369" s="254">
        <f t="shared" si="11"/>
        <v>0</v>
      </c>
      <c r="L369" s="291">
        <v>0</v>
      </c>
      <c r="M369" s="291">
        <f t="shared" si="12"/>
        <v>0</v>
      </c>
      <c r="N369" s="35"/>
      <c r="P369" s="37"/>
      <c r="V369" s="45"/>
      <c r="W369" s="46"/>
      <c r="X369" s="45"/>
    </row>
    <row r="370" spans="1:24" s="18" customFormat="1" ht="15" customHeight="1" x14ac:dyDescent="0.25">
      <c r="A370" s="130"/>
      <c r="B370" s="131" t="s">
        <v>45</v>
      </c>
      <c r="C370" s="132"/>
      <c r="D370" s="107" t="s">
        <v>733</v>
      </c>
      <c r="E370" s="118" t="s">
        <v>734</v>
      </c>
      <c r="F370" s="182"/>
      <c r="G370" s="253">
        <v>0</v>
      </c>
      <c r="H370" s="228"/>
      <c r="I370" s="242"/>
      <c r="J370" s="220"/>
      <c r="K370" s="254">
        <f t="shared" si="11"/>
        <v>0</v>
      </c>
      <c r="L370" s="291">
        <v>0</v>
      </c>
      <c r="M370" s="291">
        <f t="shared" si="12"/>
        <v>0</v>
      </c>
      <c r="N370" s="35"/>
      <c r="P370" s="37"/>
      <c r="V370" s="45"/>
      <c r="W370" s="46"/>
      <c r="X370" s="45"/>
    </row>
    <row r="371" spans="1:24" s="60" customFormat="1" ht="15" customHeight="1" x14ac:dyDescent="0.25">
      <c r="A371" s="47" t="s">
        <v>6</v>
      </c>
      <c r="B371" s="54"/>
      <c r="C371" s="55"/>
      <c r="D371" s="133" t="s">
        <v>735</v>
      </c>
      <c r="E371" s="134" t="s">
        <v>736</v>
      </c>
      <c r="F371" s="192"/>
      <c r="G371" s="306">
        <v>221924709.37</v>
      </c>
      <c r="H371" s="228"/>
      <c r="I371" s="251"/>
      <c r="J371" s="220"/>
      <c r="K371" s="307">
        <f t="shared" si="11"/>
        <v>221924709.37</v>
      </c>
      <c r="L371" s="308">
        <v>26134532.661131218</v>
      </c>
      <c r="M371" s="308">
        <f t="shared" si="12"/>
        <v>195790176.7088688</v>
      </c>
      <c r="N371" s="35"/>
      <c r="P371" s="37"/>
      <c r="V371" s="45"/>
      <c r="W371" s="46"/>
      <c r="X371" s="45"/>
    </row>
    <row r="372" spans="1:24" s="60" customFormat="1" ht="15" customHeight="1" x14ac:dyDescent="0.25">
      <c r="A372" s="47" t="s">
        <v>6</v>
      </c>
      <c r="B372" s="54"/>
      <c r="C372" s="55"/>
      <c r="D372" s="105" t="s">
        <v>737</v>
      </c>
      <c r="E372" s="126" t="s">
        <v>738</v>
      </c>
      <c r="F372" s="75">
        <f>+F373+F382</f>
        <v>0</v>
      </c>
      <c r="G372" s="250">
        <v>179804816.38</v>
      </c>
      <c r="H372" s="228"/>
      <c r="I372" s="243">
        <v>0</v>
      </c>
      <c r="J372" s="220"/>
      <c r="K372" s="221">
        <f t="shared" si="11"/>
        <v>179804816.38</v>
      </c>
      <c r="L372" s="305">
        <v>21925328.292629689</v>
      </c>
      <c r="M372" s="305">
        <f t="shared" si="12"/>
        <v>157879488.08737031</v>
      </c>
      <c r="N372" s="35"/>
      <c r="P372" s="37"/>
      <c r="V372" s="45"/>
      <c r="W372" s="46"/>
      <c r="X372" s="45"/>
    </row>
    <row r="373" spans="1:24" s="60" customFormat="1" ht="15" customHeight="1" x14ac:dyDescent="0.25">
      <c r="A373" s="47" t="s">
        <v>6</v>
      </c>
      <c r="B373" s="54"/>
      <c r="C373" s="55"/>
      <c r="D373" s="107" t="s">
        <v>739</v>
      </c>
      <c r="E373" s="118" t="s">
        <v>740</v>
      </c>
      <c r="F373" s="88">
        <f>+F374+F378</f>
        <v>0</v>
      </c>
      <c r="G373" s="247">
        <v>94498084.879999995</v>
      </c>
      <c r="H373" s="228"/>
      <c r="I373" s="243">
        <v>0</v>
      </c>
      <c r="J373" s="220"/>
      <c r="K373" s="248">
        <f t="shared" si="11"/>
        <v>94498084.879999995</v>
      </c>
      <c r="L373" s="291">
        <v>10761469.415470475</v>
      </c>
      <c r="M373" s="291">
        <f t="shared" si="12"/>
        <v>83736615.464529514</v>
      </c>
      <c r="N373" s="35"/>
      <c r="P373" s="37"/>
      <c r="V373" s="45"/>
      <c r="W373" s="46"/>
      <c r="X373" s="45"/>
    </row>
    <row r="374" spans="1:24" s="60" customFormat="1" ht="15" customHeight="1" x14ac:dyDescent="0.25">
      <c r="A374" s="47" t="s">
        <v>6</v>
      </c>
      <c r="B374" s="54"/>
      <c r="C374" s="55"/>
      <c r="D374" s="109" t="s">
        <v>741</v>
      </c>
      <c r="E374" s="113" t="s">
        <v>742</v>
      </c>
      <c r="F374" s="58">
        <f>SUM(F375:F377)</f>
        <v>0</v>
      </c>
      <c r="G374" s="227">
        <v>86222130.659999996</v>
      </c>
      <c r="H374" s="228"/>
      <c r="I374" s="243">
        <v>0</v>
      </c>
      <c r="J374" s="220"/>
      <c r="K374" s="229">
        <f t="shared" si="11"/>
        <v>86222130.659999996</v>
      </c>
      <c r="L374" s="296">
        <v>8693834.077170128</v>
      </c>
      <c r="M374" s="296">
        <f t="shared" si="12"/>
        <v>77528296.582829863</v>
      </c>
      <c r="N374" s="35"/>
      <c r="P374" s="37"/>
      <c r="V374" s="45"/>
      <c r="W374" s="46"/>
      <c r="X374" s="45"/>
    </row>
    <row r="375" spans="1:24" s="60" customFormat="1" ht="15" customHeight="1" x14ac:dyDescent="0.25">
      <c r="A375" s="47"/>
      <c r="B375" s="54"/>
      <c r="C375" s="55"/>
      <c r="D375" s="109" t="s">
        <v>743</v>
      </c>
      <c r="E375" s="117" t="s">
        <v>744</v>
      </c>
      <c r="F375" s="184"/>
      <c r="G375" s="235">
        <v>75623222.030000001</v>
      </c>
      <c r="H375" s="228"/>
      <c r="I375" s="242"/>
      <c r="J375" s="220"/>
      <c r="K375" s="236">
        <f t="shared" si="11"/>
        <v>75623222.030000001</v>
      </c>
      <c r="L375" s="290">
        <v>0</v>
      </c>
      <c r="M375" s="290">
        <f t="shared" si="12"/>
        <v>75623222.030000001</v>
      </c>
      <c r="N375" s="35"/>
      <c r="P375" s="37"/>
      <c r="V375" s="45"/>
      <c r="W375" s="46"/>
      <c r="X375" s="45"/>
    </row>
    <row r="376" spans="1:24" s="60" customFormat="1" ht="15" customHeight="1" x14ac:dyDescent="0.25">
      <c r="A376" s="47"/>
      <c r="B376" s="54"/>
      <c r="C376" s="55"/>
      <c r="D376" s="109" t="s">
        <v>745</v>
      </c>
      <c r="E376" s="117" t="s">
        <v>746</v>
      </c>
      <c r="F376" s="184"/>
      <c r="G376" s="235">
        <v>10598908.630000001</v>
      </c>
      <c r="H376" s="228"/>
      <c r="I376" s="242"/>
      <c r="J376" s="220"/>
      <c r="K376" s="236">
        <f t="shared" si="11"/>
        <v>10598908.630000001</v>
      </c>
      <c r="L376" s="290">
        <v>8693834.077170128</v>
      </c>
      <c r="M376" s="290">
        <f t="shared" si="12"/>
        <v>1905074.5528298728</v>
      </c>
      <c r="N376" s="35"/>
      <c r="P376" s="37"/>
      <c r="V376" s="45"/>
      <c r="W376" s="46"/>
      <c r="X376" s="45"/>
    </row>
    <row r="377" spans="1:24" s="60" customFormat="1" ht="15" customHeight="1" x14ac:dyDescent="0.25">
      <c r="A377" s="47"/>
      <c r="B377" s="54"/>
      <c r="C377" s="55"/>
      <c r="D377" s="109" t="s">
        <v>747</v>
      </c>
      <c r="E377" s="117" t="s">
        <v>748</v>
      </c>
      <c r="F377" s="184"/>
      <c r="G377" s="235">
        <v>0</v>
      </c>
      <c r="H377" s="228"/>
      <c r="I377" s="242"/>
      <c r="J377" s="220"/>
      <c r="K377" s="236">
        <f t="shared" si="11"/>
        <v>0</v>
      </c>
      <c r="L377" s="290">
        <v>0</v>
      </c>
      <c r="M377" s="290">
        <f t="shared" si="12"/>
        <v>0</v>
      </c>
      <c r="N377" s="35"/>
      <c r="P377" s="37"/>
      <c r="V377" s="45"/>
      <c r="W377" s="46"/>
      <c r="X377" s="45"/>
    </row>
    <row r="378" spans="1:24" s="60" customFormat="1" ht="15" customHeight="1" x14ac:dyDescent="0.25">
      <c r="A378" s="47" t="s">
        <v>6</v>
      </c>
      <c r="B378" s="54"/>
      <c r="C378" s="55"/>
      <c r="D378" s="109" t="s">
        <v>749</v>
      </c>
      <c r="E378" s="113" t="s">
        <v>750</v>
      </c>
      <c r="F378" s="58">
        <f>SUM(F379:F381)</f>
        <v>0</v>
      </c>
      <c r="G378" s="227">
        <v>8275954.2200000007</v>
      </c>
      <c r="H378" s="228"/>
      <c r="I378" s="243">
        <v>0</v>
      </c>
      <c r="J378" s="220"/>
      <c r="K378" s="229">
        <f t="shared" si="11"/>
        <v>8275954.2200000007</v>
      </c>
      <c r="L378" s="296">
        <v>2067635.3383003478</v>
      </c>
      <c r="M378" s="296">
        <f t="shared" si="12"/>
        <v>6208318.8816996533</v>
      </c>
      <c r="N378" s="35"/>
      <c r="P378" s="37"/>
      <c r="V378" s="45"/>
      <c r="W378" s="46"/>
      <c r="X378" s="45"/>
    </row>
    <row r="379" spans="1:24" s="60" customFormat="1" ht="15" customHeight="1" x14ac:dyDescent="0.25">
      <c r="A379" s="47"/>
      <c r="B379" s="54"/>
      <c r="C379" s="55"/>
      <c r="D379" s="109" t="s">
        <v>751</v>
      </c>
      <c r="E379" s="117" t="s">
        <v>752</v>
      </c>
      <c r="F379" s="184"/>
      <c r="G379" s="235">
        <v>5183698.74</v>
      </c>
      <c r="H379" s="228"/>
      <c r="I379" s="242"/>
      <c r="J379" s="220"/>
      <c r="K379" s="236">
        <f t="shared" si="11"/>
        <v>5183698.74</v>
      </c>
      <c r="L379" s="290">
        <v>0</v>
      </c>
      <c r="M379" s="290">
        <f t="shared" si="12"/>
        <v>5183698.74</v>
      </c>
      <c r="N379" s="35"/>
      <c r="P379" s="37"/>
      <c r="V379" s="45"/>
      <c r="W379" s="46"/>
      <c r="X379" s="45"/>
    </row>
    <row r="380" spans="1:24" s="60" customFormat="1" ht="15" customHeight="1" x14ac:dyDescent="0.25">
      <c r="A380" s="47"/>
      <c r="B380" s="54"/>
      <c r="C380" s="55"/>
      <c r="D380" s="109" t="s">
        <v>753</v>
      </c>
      <c r="E380" s="117" t="s">
        <v>754</v>
      </c>
      <c r="F380" s="184"/>
      <c r="G380" s="235">
        <v>3092255.4800000004</v>
      </c>
      <c r="H380" s="228"/>
      <c r="I380" s="242"/>
      <c r="J380" s="220"/>
      <c r="K380" s="236">
        <f t="shared" si="11"/>
        <v>3092255.4800000004</v>
      </c>
      <c r="L380" s="290">
        <v>2067635.3383003478</v>
      </c>
      <c r="M380" s="290">
        <f t="shared" si="12"/>
        <v>1024620.1416996527</v>
      </c>
      <c r="N380" s="35"/>
      <c r="P380" s="37"/>
      <c r="V380" s="45"/>
      <c r="W380" s="46"/>
      <c r="X380" s="45"/>
    </row>
    <row r="381" spans="1:24" s="60" customFormat="1" ht="15" customHeight="1" x14ac:dyDescent="0.25">
      <c r="A381" s="47"/>
      <c r="B381" s="54"/>
      <c r="C381" s="55"/>
      <c r="D381" s="109" t="s">
        <v>755</v>
      </c>
      <c r="E381" s="117" t="s">
        <v>756</v>
      </c>
      <c r="F381" s="184"/>
      <c r="G381" s="235">
        <v>0</v>
      </c>
      <c r="H381" s="228"/>
      <c r="I381" s="242"/>
      <c r="J381" s="220"/>
      <c r="K381" s="236">
        <f t="shared" si="11"/>
        <v>0</v>
      </c>
      <c r="L381" s="290">
        <v>0</v>
      </c>
      <c r="M381" s="290">
        <f t="shared" si="12"/>
        <v>0</v>
      </c>
      <c r="N381" s="35"/>
      <c r="P381" s="37"/>
      <c r="V381" s="45"/>
      <c r="W381" s="46"/>
      <c r="X381" s="45"/>
    </row>
    <row r="382" spans="1:24" s="60" customFormat="1" ht="15" customHeight="1" x14ac:dyDescent="0.25">
      <c r="A382" s="47" t="s">
        <v>6</v>
      </c>
      <c r="B382" s="54"/>
      <c r="C382" s="55"/>
      <c r="D382" s="107" t="s">
        <v>757</v>
      </c>
      <c r="E382" s="118" t="s">
        <v>758</v>
      </c>
      <c r="F382" s="182">
        <v>0</v>
      </c>
      <c r="G382" s="247">
        <v>85306731.5</v>
      </c>
      <c r="H382" s="228"/>
      <c r="I382" s="243">
        <v>0</v>
      </c>
      <c r="J382" s="220"/>
      <c r="K382" s="248">
        <f t="shared" si="11"/>
        <v>85306731.5</v>
      </c>
      <c r="L382" s="291">
        <v>11163858.877159212</v>
      </c>
      <c r="M382" s="291">
        <f t="shared" si="12"/>
        <v>74142872.622840792</v>
      </c>
      <c r="N382" s="35"/>
      <c r="P382" s="37"/>
      <c r="V382" s="45"/>
      <c r="W382" s="46"/>
      <c r="X382" s="45"/>
    </row>
    <row r="383" spans="1:24" s="60" customFormat="1" ht="15" customHeight="1" x14ac:dyDescent="0.25">
      <c r="A383" s="47"/>
      <c r="B383" s="54"/>
      <c r="C383" s="55"/>
      <c r="D383" s="109" t="s">
        <v>759</v>
      </c>
      <c r="E383" s="135" t="s">
        <v>760</v>
      </c>
      <c r="F383" s="193"/>
      <c r="G383" s="309">
        <v>69949185.230000004</v>
      </c>
      <c r="H383" s="228"/>
      <c r="I383" s="242"/>
      <c r="J383" s="220"/>
      <c r="K383" s="310">
        <f t="shared" si="11"/>
        <v>69949185.230000004</v>
      </c>
      <c r="L383" s="290">
        <v>0</v>
      </c>
      <c r="M383" s="290">
        <f t="shared" si="12"/>
        <v>69949185.230000004</v>
      </c>
      <c r="N383" s="35"/>
      <c r="P383" s="37"/>
      <c r="V383" s="45"/>
      <c r="W383" s="46"/>
      <c r="X383" s="45"/>
    </row>
    <row r="384" spans="1:24" s="60" customFormat="1" ht="15" customHeight="1" x14ac:dyDescent="0.25">
      <c r="A384" s="47"/>
      <c r="B384" s="54"/>
      <c r="C384" s="55"/>
      <c r="D384" s="109" t="s">
        <v>761</v>
      </c>
      <c r="E384" s="135" t="s">
        <v>762</v>
      </c>
      <c r="F384" s="193"/>
      <c r="G384" s="309">
        <v>15357546.270000001</v>
      </c>
      <c r="H384" s="228"/>
      <c r="I384" s="242"/>
      <c r="J384" s="220"/>
      <c r="K384" s="310">
        <f t="shared" si="11"/>
        <v>15357546.270000001</v>
      </c>
      <c r="L384" s="290">
        <v>11163858.877159212</v>
      </c>
      <c r="M384" s="290">
        <f t="shared" si="12"/>
        <v>4193687.3928407896</v>
      </c>
      <c r="N384" s="35"/>
      <c r="P384" s="37"/>
      <c r="V384" s="45"/>
      <c r="W384" s="46"/>
      <c r="X384" s="45"/>
    </row>
    <row r="385" spans="1:24" s="60" customFormat="1" ht="15" customHeight="1" x14ac:dyDescent="0.25">
      <c r="A385" s="47"/>
      <c r="B385" s="54"/>
      <c r="C385" s="55"/>
      <c r="D385" s="109" t="s">
        <v>763</v>
      </c>
      <c r="E385" s="135" t="s">
        <v>764</v>
      </c>
      <c r="F385" s="193"/>
      <c r="G385" s="309">
        <v>0</v>
      </c>
      <c r="H385" s="228"/>
      <c r="I385" s="242"/>
      <c r="J385" s="220"/>
      <c r="K385" s="310">
        <f t="shared" si="11"/>
        <v>0</v>
      </c>
      <c r="L385" s="290">
        <v>0</v>
      </c>
      <c r="M385" s="290">
        <f t="shared" si="12"/>
        <v>0</v>
      </c>
      <c r="N385" s="35"/>
      <c r="P385" s="37"/>
      <c r="V385" s="45"/>
      <c r="W385" s="46"/>
      <c r="X385" s="45"/>
    </row>
    <row r="386" spans="1:24" s="60" customFormat="1" ht="15" customHeight="1" x14ac:dyDescent="0.25">
      <c r="A386" s="47" t="s">
        <v>6</v>
      </c>
      <c r="B386" s="54"/>
      <c r="C386" s="55"/>
      <c r="D386" s="105" t="s">
        <v>765</v>
      </c>
      <c r="E386" s="126" t="s">
        <v>766</v>
      </c>
      <c r="F386" s="75">
        <f>+F387+F391</f>
        <v>0</v>
      </c>
      <c r="G386" s="250">
        <v>821429.07000000007</v>
      </c>
      <c r="H386" s="228"/>
      <c r="I386" s="243">
        <v>0</v>
      </c>
      <c r="J386" s="220"/>
      <c r="K386" s="221">
        <f t="shared" si="11"/>
        <v>821429.07000000007</v>
      </c>
      <c r="L386" s="305">
        <v>110555.66287999999</v>
      </c>
      <c r="M386" s="305">
        <f t="shared" si="12"/>
        <v>710873.40712000011</v>
      </c>
      <c r="N386" s="35"/>
      <c r="P386" s="37"/>
      <c r="V386" s="45"/>
      <c r="W386" s="46"/>
      <c r="X386" s="45"/>
    </row>
    <row r="387" spans="1:24" s="60" customFormat="1" ht="15" customHeight="1" x14ac:dyDescent="0.25">
      <c r="A387" s="47" t="s">
        <v>6</v>
      </c>
      <c r="B387" s="54"/>
      <c r="C387" s="55"/>
      <c r="D387" s="107" t="s">
        <v>767</v>
      </c>
      <c r="E387" s="118" t="s">
        <v>768</v>
      </c>
      <c r="F387" s="88">
        <f>+F388+F389+F390</f>
        <v>0</v>
      </c>
      <c r="G387" s="247">
        <v>625737.41</v>
      </c>
      <c r="H387" s="228"/>
      <c r="I387" s="243">
        <v>0</v>
      </c>
      <c r="J387" s="220"/>
      <c r="K387" s="248">
        <f t="shared" si="11"/>
        <v>625737.41</v>
      </c>
      <c r="L387" s="291">
        <v>110555.66287999999</v>
      </c>
      <c r="M387" s="291">
        <f t="shared" si="12"/>
        <v>515181.74712000007</v>
      </c>
      <c r="N387" s="35"/>
      <c r="P387" s="37"/>
      <c r="V387" s="45"/>
      <c r="W387" s="46"/>
      <c r="X387" s="45"/>
    </row>
    <row r="388" spans="1:24" s="60" customFormat="1" ht="15" customHeight="1" x14ac:dyDescent="0.25">
      <c r="A388" s="47"/>
      <c r="B388" s="54"/>
      <c r="C388" s="55"/>
      <c r="D388" s="109" t="s">
        <v>769</v>
      </c>
      <c r="E388" s="113" t="s">
        <v>770</v>
      </c>
      <c r="F388" s="181"/>
      <c r="G388" s="227">
        <v>516170.93</v>
      </c>
      <c r="H388" s="228"/>
      <c r="I388" s="242"/>
      <c r="J388" s="220"/>
      <c r="K388" s="229">
        <f t="shared" si="11"/>
        <v>516170.93</v>
      </c>
      <c r="L388" s="290">
        <v>0</v>
      </c>
      <c r="M388" s="290">
        <f t="shared" si="12"/>
        <v>516170.93</v>
      </c>
      <c r="N388" s="35"/>
      <c r="P388" s="37"/>
      <c r="V388" s="45"/>
      <c r="W388" s="46"/>
      <c r="X388" s="45"/>
    </row>
    <row r="389" spans="1:24" s="60" customFormat="1" ht="15" customHeight="1" x14ac:dyDescent="0.25">
      <c r="A389" s="47"/>
      <c r="B389" s="54"/>
      <c r="C389" s="55"/>
      <c r="D389" s="109" t="s">
        <v>771</v>
      </c>
      <c r="E389" s="113" t="s">
        <v>772</v>
      </c>
      <c r="F389" s="181"/>
      <c r="G389" s="227">
        <v>109566.48</v>
      </c>
      <c r="H389" s="228"/>
      <c r="I389" s="242"/>
      <c r="J389" s="220"/>
      <c r="K389" s="229">
        <f t="shared" si="11"/>
        <v>109566.48</v>
      </c>
      <c r="L389" s="290">
        <v>110555.66287999999</v>
      </c>
      <c r="M389" s="290">
        <f t="shared" si="12"/>
        <v>-989.18287999999302</v>
      </c>
      <c r="N389" s="35"/>
      <c r="P389" s="37"/>
      <c r="V389" s="45"/>
      <c r="W389" s="46"/>
      <c r="X389" s="45"/>
    </row>
    <row r="390" spans="1:24" s="60" customFormat="1" ht="15" customHeight="1" x14ac:dyDescent="0.25">
      <c r="A390" s="47"/>
      <c r="B390" s="54"/>
      <c r="C390" s="55"/>
      <c r="D390" s="109" t="s">
        <v>773</v>
      </c>
      <c r="E390" s="113" t="s">
        <v>774</v>
      </c>
      <c r="F390" s="181"/>
      <c r="G390" s="227">
        <v>0</v>
      </c>
      <c r="H390" s="228"/>
      <c r="I390" s="242"/>
      <c r="J390" s="220"/>
      <c r="K390" s="229">
        <f t="shared" si="11"/>
        <v>0</v>
      </c>
      <c r="L390" s="290">
        <v>0</v>
      </c>
      <c r="M390" s="290">
        <f t="shared" si="12"/>
        <v>0</v>
      </c>
      <c r="N390" s="35"/>
      <c r="P390" s="37"/>
      <c r="V390" s="45"/>
      <c r="W390" s="46"/>
      <c r="X390" s="45"/>
    </row>
    <row r="391" spans="1:24" s="60" customFormat="1" ht="15" customHeight="1" x14ac:dyDescent="0.25">
      <c r="A391" s="47" t="s">
        <v>6</v>
      </c>
      <c r="B391" s="54"/>
      <c r="C391" s="55"/>
      <c r="D391" s="107" t="s">
        <v>775</v>
      </c>
      <c r="E391" s="118" t="s">
        <v>776</v>
      </c>
      <c r="F391" s="88">
        <f>+F392+F393+F394</f>
        <v>0</v>
      </c>
      <c r="G391" s="247">
        <v>195691.66</v>
      </c>
      <c r="H391" s="228"/>
      <c r="I391" s="243">
        <v>0</v>
      </c>
      <c r="J391" s="220"/>
      <c r="K391" s="248">
        <f t="shared" si="11"/>
        <v>195691.66</v>
      </c>
      <c r="L391" s="291">
        <v>0</v>
      </c>
      <c r="M391" s="291">
        <f t="shared" si="12"/>
        <v>195691.66</v>
      </c>
      <c r="N391" s="35"/>
      <c r="P391" s="37"/>
      <c r="V391" s="45"/>
      <c r="W391" s="46"/>
      <c r="X391" s="45"/>
    </row>
    <row r="392" spans="1:24" s="60" customFormat="1" ht="15" customHeight="1" x14ac:dyDescent="0.25">
      <c r="A392" s="47"/>
      <c r="B392" s="54"/>
      <c r="C392" s="55"/>
      <c r="D392" s="109" t="s">
        <v>777</v>
      </c>
      <c r="E392" s="113" t="s">
        <v>778</v>
      </c>
      <c r="F392" s="181"/>
      <c r="G392" s="239">
        <v>195691.66</v>
      </c>
      <c r="H392" s="228"/>
      <c r="I392" s="242"/>
      <c r="J392" s="220"/>
      <c r="K392" s="240">
        <f t="shared" si="11"/>
        <v>195691.66</v>
      </c>
      <c r="L392" s="290">
        <v>0</v>
      </c>
      <c r="M392" s="290">
        <f t="shared" si="12"/>
        <v>195691.66</v>
      </c>
      <c r="N392" s="35"/>
      <c r="P392" s="37"/>
      <c r="V392" s="45"/>
      <c r="W392" s="46"/>
      <c r="X392" s="45"/>
    </row>
    <row r="393" spans="1:24" s="60" customFormat="1" ht="15" customHeight="1" x14ac:dyDescent="0.25">
      <c r="A393" s="47"/>
      <c r="B393" s="54"/>
      <c r="C393" s="55"/>
      <c r="D393" s="109" t="s">
        <v>779</v>
      </c>
      <c r="E393" s="113" t="s">
        <v>780</v>
      </c>
      <c r="F393" s="181"/>
      <c r="G393" s="239">
        <v>0</v>
      </c>
      <c r="H393" s="228"/>
      <c r="I393" s="242"/>
      <c r="J393" s="220"/>
      <c r="K393" s="240">
        <f t="shared" si="11"/>
        <v>0</v>
      </c>
      <c r="L393" s="290">
        <v>0</v>
      </c>
      <c r="M393" s="290">
        <f t="shared" si="12"/>
        <v>0</v>
      </c>
      <c r="N393" s="35"/>
      <c r="P393" s="37"/>
      <c r="V393" s="45"/>
      <c r="W393" s="46"/>
      <c r="X393" s="45"/>
    </row>
    <row r="394" spans="1:24" s="60" customFormat="1" ht="15" customHeight="1" x14ac:dyDescent="0.25">
      <c r="A394" s="47"/>
      <c r="B394" s="54"/>
      <c r="C394" s="55"/>
      <c r="D394" s="109" t="s">
        <v>781</v>
      </c>
      <c r="E394" s="113" t="s">
        <v>782</v>
      </c>
      <c r="F394" s="181"/>
      <c r="G394" s="239">
        <v>0</v>
      </c>
      <c r="H394" s="228"/>
      <c r="I394" s="242"/>
      <c r="J394" s="220"/>
      <c r="K394" s="240">
        <f t="shared" ref="K394:K457" si="13">G394-I394</f>
        <v>0</v>
      </c>
      <c r="L394" s="290">
        <v>0</v>
      </c>
      <c r="M394" s="290">
        <f t="shared" ref="M394:M457" si="14">K394-L394</f>
        <v>0</v>
      </c>
      <c r="N394" s="35"/>
      <c r="P394" s="37"/>
      <c r="V394" s="45"/>
      <c r="W394" s="46"/>
      <c r="X394" s="45"/>
    </row>
    <row r="395" spans="1:24" s="60" customFormat="1" ht="15" customHeight="1" x14ac:dyDescent="0.25">
      <c r="A395" s="47" t="s">
        <v>6</v>
      </c>
      <c r="B395" s="54"/>
      <c r="C395" s="55"/>
      <c r="D395" s="105" t="s">
        <v>783</v>
      </c>
      <c r="E395" s="126" t="s">
        <v>784</v>
      </c>
      <c r="F395" s="75">
        <f>+F396+F400</f>
        <v>0</v>
      </c>
      <c r="G395" s="250">
        <v>26149189.620000001</v>
      </c>
      <c r="H395" s="228"/>
      <c r="I395" s="243">
        <v>0</v>
      </c>
      <c r="J395" s="220"/>
      <c r="K395" s="221">
        <f t="shared" si="13"/>
        <v>26149189.620000001</v>
      </c>
      <c r="L395" s="305">
        <v>3945210.8209660454</v>
      </c>
      <c r="M395" s="305">
        <f t="shared" si="14"/>
        <v>22203978.799033955</v>
      </c>
      <c r="N395" s="35"/>
      <c r="P395" s="37"/>
      <c r="V395" s="45"/>
      <c r="W395" s="46"/>
      <c r="X395" s="45"/>
    </row>
    <row r="396" spans="1:24" s="60" customFormat="1" ht="15" customHeight="1" x14ac:dyDescent="0.25">
      <c r="A396" s="47" t="s">
        <v>6</v>
      </c>
      <c r="B396" s="54"/>
      <c r="C396" s="55"/>
      <c r="D396" s="107" t="s">
        <v>785</v>
      </c>
      <c r="E396" s="118" t="s">
        <v>786</v>
      </c>
      <c r="F396" s="88">
        <f>SUM(F397:F399)</f>
        <v>0</v>
      </c>
      <c r="G396" s="247">
        <v>306011.02</v>
      </c>
      <c r="H396" s="228"/>
      <c r="I396" s="243">
        <v>0</v>
      </c>
      <c r="J396" s="220"/>
      <c r="K396" s="248">
        <f t="shared" si="13"/>
        <v>306011.02</v>
      </c>
      <c r="L396" s="291">
        <v>0</v>
      </c>
      <c r="M396" s="291">
        <f t="shared" si="14"/>
        <v>306011.02</v>
      </c>
      <c r="N396" s="35"/>
      <c r="P396" s="37"/>
      <c r="V396" s="45"/>
      <c r="W396" s="46"/>
      <c r="X396" s="45"/>
    </row>
    <row r="397" spans="1:24" s="60" customFormat="1" ht="15" customHeight="1" x14ac:dyDescent="0.25">
      <c r="A397" s="47"/>
      <c r="B397" s="54"/>
      <c r="C397" s="55"/>
      <c r="D397" s="109" t="s">
        <v>787</v>
      </c>
      <c r="E397" s="113" t="s">
        <v>788</v>
      </c>
      <c r="F397" s="181"/>
      <c r="G397" s="239">
        <v>306011.02</v>
      </c>
      <c r="H397" s="228"/>
      <c r="I397" s="242"/>
      <c r="J397" s="220"/>
      <c r="K397" s="240">
        <f t="shared" si="13"/>
        <v>306011.02</v>
      </c>
      <c r="L397" s="290">
        <v>0</v>
      </c>
      <c r="M397" s="290">
        <f t="shared" si="14"/>
        <v>306011.02</v>
      </c>
      <c r="N397" s="35"/>
      <c r="P397" s="37"/>
      <c r="V397" s="45"/>
      <c r="W397" s="46"/>
      <c r="X397" s="45"/>
    </row>
    <row r="398" spans="1:24" s="60" customFormat="1" ht="15" customHeight="1" x14ac:dyDescent="0.25">
      <c r="A398" s="47"/>
      <c r="B398" s="54"/>
      <c r="C398" s="55"/>
      <c r="D398" s="109" t="s">
        <v>789</v>
      </c>
      <c r="E398" s="113" t="s">
        <v>790</v>
      </c>
      <c r="F398" s="181"/>
      <c r="G398" s="239">
        <v>0</v>
      </c>
      <c r="H398" s="228"/>
      <c r="I398" s="242"/>
      <c r="J398" s="220"/>
      <c r="K398" s="240">
        <f t="shared" si="13"/>
        <v>0</v>
      </c>
      <c r="L398" s="290">
        <v>0</v>
      </c>
      <c r="M398" s="290">
        <f t="shared" si="14"/>
        <v>0</v>
      </c>
      <c r="N398" s="35"/>
      <c r="P398" s="37"/>
      <c r="V398" s="45"/>
      <c r="W398" s="46"/>
      <c r="X398" s="45"/>
    </row>
    <row r="399" spans="1:24" s="60" customFormat="1" ht="15" customHeight="1" x14ac:dyDescent="0.25">
      <c r="A399" s="47"/>
      <c r="B399" s="54"/>
      <c r="C399" s="55"/>
      <c r="D399" s="109" t="s">
        <v>791</v>
      </c>
      <c r="E399" s="113" t="s">
        <v>792</v>
      </c>
      <c r="F399" s="181"/>
      <c r="G399" s="239">
        <v>0</v>
      </c>
      <c r="H399" s="228"/>
      <c r="I399" s="242"/>
      <c r="J399" s="220"/>
      <c r="K399" s="240">
        <f t="shared" si="13"/>
        <v>0</v>
      </c>
      <c r="L399" s="290">
        <v>0</v>
      </c>
      <c r="M399" s="290">
        <f t="shared" si="14"/>
        <v>0</v>
      </c>
      <c r="N399" s="35"/>
      <c r="P399" s="37"/>
      <c r="V399" s="45"/>
      <c r="W399" s="46"/>
      <c r="X399" s="45"/>
    </row>
    <row r="400" spans="1:24" s="60" customFormat="1" ht="15" customHeight="1" x14ac:dyDescent="0.25">
      <c r="A400" s="47" t="s">
        <v>6</v>
      </c>
      <c r="B400" s="54"/>
      <c r="C400" s="55"/>
      <c r="D400" s="107" t="s">
        <v>793</v>
      </c>
      <c r="E400" s="118" t="s">
        <v>794</v>
      </c>
      <c r="F400" s="88">
        <f>SUM(F401:F403)</f>
        <v>0</v>
      </c>
      <c r="G400" s="247">
        <v>25843178.600000001</v>
      </c>
      <c r="H400" s="228"/>
      <c r="I400" s="243">
        <v>0</v>
      </c>
      <c r="J400" s="220"/>
      <c r="K400" s="248">
        <f t="shared" si="13"/>
        <v>25843178.600000001</v>
      </c>
      <c r="L400" s="291">
        <v>3945210.8209660454</v>
      </c>
      <c r="M400" s="291">
        <f t="shared" si="14"/>
        <v>21897967.779033955</v>
      </c>
      <c r="N400" s="35"/>
      <c r="P400" s="37"/>
      <c r="V400" s="45"/>
      <c r="W400" s="46"/>
      <c r="X400" s="45"/>
    </row>
    <row r="401" spans="1:24" s="60" customFormat="1" ht="15" customHeight="1" x14ac:dyDescent="0.25">
      <c r="A401" s="47"/>
      <c r="B401" s="54"/>
      <c r="C401" s="55"/>
      <c r="D401" s="109" t="s">
        <v>795</v>
      </c>
      <c r="E401" s="113" t="s">
        <v>796</v>
      </c>
      <c r="F401" s="181"/>
      <c r="G401" s="239">
        <v>16920883.990000002</v>
      </c>
      <c r="H401" s="228"/>
      <c r="I401" s="242"/>
      <c r="J401" s="220"/>
      <c r="K401" s="240">
        <f t="shared" si="13"/>
        <v>16920883.990000002</v>
      </c>
      <c r="L401" s="290">
        <v>0</v>
      </c>
      <c r="M401" s="290">
        <f t="shared" si="14"/>
        <v>16920883.990000002</v>
      </c>
      <c r="N401" s="35"/>
      <c r="P401" s="37"/>
      <c r="V401" s="45"/>
      <c r="W401" s="46"/>
      <c r="X401" s="45"/>
    </row>
    <row r="402" spans="1:24" s="60" customFormat="1" ht="15" customHeight="1" x14ac:dyDescent="0.25">
      <c r="A402" s="47"/>
      <c r="B402" s="54"/>
      <c r="C402" s="55"/>
      <c r="D402" s="109" t="s">
        <v>797</v>
      </c>
      <c r="E402" s="113" t="s">
        <v>798</v>
      </c>
      <c r="F402" s="181"/>
      <c r="G402" s="239">
        <v>8922294.6099999994</v>
      </c>
      <c r="H402" s="228"/>
      <c r="I402" s="242"/>
      <c r="J402" s="220"/>
      <c r="K402" s="240">
        <f t="shared" si="13"/>
        <v>8922294.6099999994</v>
      </c>
      <c r="L402" s="290">
        <v>3945210.8209660454</v>
      </c>
      <c r="M402" s="290">
        <f t="shared" si="14"/>
        <v>4977083.789033954</v>
      </c>
      <c r="N402" s="35"/>
      <c r="P402" s="37"/>
      <c r="V402" s="45"/>
      <c r="W402" s="46"/>
      <c r="X402" s="45"/>
    </row>
    <row r="403" spans="1:24" s="60" customFormat="1" ht="15" customHeight="1" x14ac:dyDescent="0.25">
      <c r="A403" s="47"/>
      <c r="B403" s="54"/>
      <c r="C403" s="55"/>
      <c r="D403" s="109" t="s">
        <v>799</v>
      </c>
      <c r="E403" s="113" t="s">
        <v>800</v>
      </c>
      <c r="F403" s="181"/>
      <c r="G403" s="239">
        <v>0</v>
      </c>
      <c r="H403" s="228"/>
      <c r="I403" s="242"/>
      <c r="J403" s="220"/>
      <c r="K403" s="240">
        <f t="shared" si="13"/>
        <v>0</v>
      </c>
      <c r="L403" s="290">
        <v>0</v>
      </c>
      <c r="M403" s="290">
        <f t="shared" si="14"/>
        <v>0</v>
      </c>
      <c r="N403" s="35"/>
      <c r="P403" s="37"/>
      <c r="V403" s="45"/>
      <c r="W403" s="46"/>
      <c r="X403" s="45"/>
    </row>
    <row r="404" spans="1:24" s="60" customFormat="1" ht="15" customHeight="1" x14ac:dyDescent="0.25">
      <c r="A404" s="47" t="s">
        <v>6</v>
      </c>
      <c r="B404" s="54"/>
      <c r="C404" s="55"/>
      <c r="D404" s="105" t="s">
        <v>801</v>
      </c>
      <c r="E404" s="126" t="s">
        <v>802</v>
      </c>
      <c r="F404" s="75">
        <f>+F405+F409</f>
        <v>0</v>
      </c>
      <c r="G404" s="250">
        <v>15149274.300000003</v>
      </c>
      <c r="H404" s="228"/>
      <c r="I404" s="243">
        <v>0</v>
      </c>
      <c r="J404" s="220"/>
      <c r="K404" s="221">
        <f t="shared" si="13"/>
        <v>15149274.300000003</v>
      </c>
      <c r="L404" s="305">
        <v>153437.88465548132</v>
      </c>
      <c r="M404" s="305">
        <f t="shared" si="14"/>
        <v>14995836.415344521</v>
      </c>
      <c r="N404" s="35"/>
      <c r="P404" s="37"/>
      <c r="V404" s="45"/>
      <c r="W404" s="46"/>
      <c r="X404" s="45"/>
    </row>
    <row r="405" spans="1:24" s="60" customFormat="1" ht="15" customHeight="1" x14ac:dyDescent="0.25">
      <c r="A405" s="47" t="s">
        <v>6</v>
      </c>
      <c r="B405" s="54"/>
      <c r="C405" s="55"/>
      <c r="D405" s="107" t="s">
        <v>803</v>
      </c>
      <c r="E405" s="118" t="s">
        <v>804</v>
      </c>
      <c r="F405" s="88">
        <f>SUM(F406:F408)</f>
        <v>0</v>
      </c>
      <c r="G405" s="247">
        <v>2563128.4800000004</v>
      </c>
      <c r="H405" s="228"/>
      <c r="I405" s="243">
        <v>0</v>
      </c>
      <c r="J405" s="220"/>
      <c r="K405" s="248">
        <f t="shared" si="13"/>
        <v>2563128.4800000004</v>
      </c>
      <c r="L405" s="291">
        <v>0</v>
      </c>
      <c r="M405" s="291">
        <f t="shared" si="14"/>
        <v>2563128.4800000004</v>
      </c>
      <c r="N405" s="35"/>
      <c r="P405" s="37"/>
      <c r="V405" s="45"/>
      <c r="W405" s="46"/>
      <c r="X405" s="45"/>
    </row>
    <row r="406" spans="1:24" s="60" customFormat="1" ht="15" customHeight="1" x14ac:dyDescent="0.25">
      <c r="A406" s="47"/>
      <c r="B406" s="54"/>
      <c r="C406" s="55"/>
      <c r="D406" s="109" t="s">
        <v>805</v>
      </c>
      <c r="E406" s="113" t="s">
        <v>806</v>
      </c>
      <c r="F406" s="181"/>
      <c r="G406" s="239">
        <v>2563128.4800000004</v>
      </c>
      <c r="H406" s="228"/>
      <c r="I406" s="242"/>
      <c r="J406" s="220"/>
      <c r="K406" s="240">
        <f t="shared" si="13"/>
        <v>2563128.4800000004</v>
      </c>
      <c r="L406" s="290">
        <v>0</v>
      </c>
      <c r="M406" s="290">
        <f t="shared" si="14"/>
        <v>2563128.4800000004</v>
      </c>
      <c r="N406" s="35"/>
      <c r="P406" s="37"/>
      <c r="V406" s="45"/>
      <c r="W406" s="46"/>
      <c r="X406" s="45"/>
    </row>
    <row r="407" spans="1:24" s="60" customFormat="1" ht="15" customHeight="1" x14ac:dyDescent="0.25">
      <c r="A407" s="47"/>
      <c r="B407" s="54"/>
      <c r="C407" s="55"/>
      <c r="D407" s="109" t="s">
        <v>807</v>
      </c>
      <c r="E407" s="113" t="s">
        <v>808</v>
      </c>
      <c r="F407" s="181"/>
      <c r="G407" s="239">
        <v>0</v>
      </c>
      <c r="H407" s="228"/>
      <c r="I407" s="242"/>
      <c r="J407" s="220"/>
      <c r="K407" s="240">
        <f t="shared" si="13"/>
        <v>0</v>
      </c>
      <c r="L407" s="290">
        <v>0</v>
      </c>
      <c r="M407" s="290">
        <f t="shared" si="14"/>
        <v>0</v>
      </c>
      <c r="N407" s="35"/>
      <c r="P407" s="37"/>
      <c r="V407" s="45"/>
      <c r="W407" s="46"/>
      <c r="X407" s="45"/>
    </row>
    <row r="408" spans="1:24" s="60" customFormat="1" ht="15" customHeight="1" x14ac:dyDescent="0.25">
      <c r="A408" s="47"/>
      <c r="B408" s="54"/>
      <c r="C408" s="55"/>
      <c r="D408" s="109" t="s">
        <v>809</v>
      </c>
      <c r="E408" s="113" t="s">
        <v>810</v>
      </c>
      <c r="F408" s="181"/>
      <c r="G408" s="239">
        <v>0</v>
      </c>
      <c r="H408" s="228"/>
      <c r="I408" s="242"/>
      <c r="J408" s="220"/>
      <c r="K408" s="240">
        <f t="shared" si="13"/>
        <v>0</v>
      </c>
      <c r="L408" s="290">
        <v>0</v>
      </c>
      <c r="M408" s="290">
        <f t="shared" si="14"/>
        <v>0</v>
      </c>
      <c r="N408" s="35"/>
      <c r="P408" s="37"/>
      <c r="V408" s="45"/>
      <c r="W408" s="46"/>
      <c r="X408" s="45"/>
    </row>
    <row r="409" spans="1:24" s="60" customFormat="1" ht="15" customHeight="1" x14ac:dyDescent="0.25">
      <c r="A409" s="47" t="s">
        <v>6</v>
      </c>
      <c r="B409" s="54"/>
      <c r="C409" s="55"/>
      <c r="D409" s="107" t="s">
        <v>811</v>
      </c>
      <c r="E409" s="118" t="s">
        <v>812</v>
      </c>
      <c r="F409" s="88">
        <f>SUM(F410:F412)</f>
        <v>0</v>
      </c>
      <c r="G409" s="247">
        <v>12586145.820000002</v>
      </c>
      <c r="H409" s="228"/>
      <c r="I409" s="243">
        <v>0</v>
      </c>
      <c r="J409" s="220"/>
      <c r="K409" s="248">
        <f t="shared" si="13"/>
        <v>12586145.820000002</v>
      </c>
      <c r="L409" s="291">
        <v>153437.88465548132</v>
      </c>
      <c r="M409" s="291">
        <f t="shared" si="14"/>
        <v>12432707.935344521</v>
      </c>
      <c r="N409" s="35"/>
      <c r="P409" s="37"/>
      <c r="V409" s="45"/>
      <c r="W409" s="46"/>
      <c r="X409" s="45"/>
    </row>
    <row r="410" spans="1:24" s="60" customFormat="1" ht="15" customHeight="1" x14ac:dyDescent="0.25">
      <c r="A410" s="47"/>
      <c r="B410" s="54"/>
      <c r="C410" s="55"/>
      <c r="D410" s="109" t="s">
        <v>813</v>
      </c>
      <c r="E410" s="113" t="s">
        <v>814</v>
      </c>
      <c r="F410" s="181"/>
      <c r="G410" s="239">
        <v>11224390.420000002</v>
      </c>
      <c r="H410" s="228"/>
      <c r="I410" s="242"/>
      <c r="J410" s="220"/>
      <c r="K410" s="240">
        <f t="shared" si="13"/>
        <v>11224390.420000002</v>
      </c>
      <c r="L410" s="290">
        <v>0</v>
      </c>
      <c r="M410" s="290">
        <f t="shared" si="14"/>
        <v>11224390.420000002</v>
      </c>
      <c r="N410" s="35"/>
      <c r="P410" s="37"/>
      <c r="V410" s="45"/>
      <c r="W410" s="46"/>
      <c r="X410" s="45"/>
    </row>
    <row r="411" spans="1:24" s="60" customFormat="1" ht="15" customHeight="1" x14ac:dyDescent="0.25">
      <c r="A411" s="47"/>
      <c r="B411" s="54"/>
      <c r="C411" s="55"/>
      <c r="D411" s="109" t="s">
        <v>815</v>
      </c>
      <c r="E411" s="113" t="s">
        <v>816</v>
      </c>
      <c r="F411" s="181"/>
      <c r="G411" s="239">
        <v>1361755.4</v>
      </c>
      <c r="H411" s="228"/>
      <c r="I411" s="242"/>
      <c r="J411" s="220"/>
      <c r="K411" s="240">
        <f t="shared" si="13"/>
        <v>1361755.4</v>
      </c>
      <c r="L411" s="290">
        <v>153437.88465548132</v>
      </c>
      <c r="M411" s="290">
        <f t="shared" si="14"/>
        <v>1208317.5153445187</v>
      </c>
      <c r="N411" s="35"/>
      <c r="P411" s="37"/>
      <c r="V411" s="45"/>
      <c r="W411" s="46"/>
      <c r="X411" s="45"/>
    </row>
    <row r="412" spans="1:24" s="60" customFormat="1" ht="15" customHeight="1" x14ac:dyDescent="0.25">
      <c r="A412" s="47"/>
      <c r="B412" s="54"/>
      <c r="C412" s="55"/>
      <c r="D412" s="109" t="s">
        <v>817</v>
      </c>
      <c r="E412" s="113" t="s">
        <v>818</v>
      </c>
      <c r="F412" s="181"/>
      <c r="G412" s="239">
        <v>0</v>
      </c>
      <c r="H412" s="228"/>
      <c r="I412" s="242"/>
      <c r="J412" s="220"/>
      <c r="K412" s="240">
        <f t="shared" si="13"/>
        <v>0</v>
      </c>
      <c r="L412" s="290">
        <v>0</v>
      </c>
      <c r="M412" s="290">
        <f t="shared" si="14"/>
        <v>0</v>
      </c>
      <c r="N412" s="35"/>
      <c r="P412" s="37"/>
      <c r="V412" s="45"/>
      <c r="W412" s="46"/>
      <c r="X412" s="45"/>
    </row>
    <row r="413" spans="1:24" s="60" customFormat="1" ht="15" customHeight="1" x14ac:dyDescent="0.25">
      <c r="A413" s="47" t="s">
        <v>6</v>
      </c>
      <c r="B413" s="54"/>
      <c r="C413" s="55"/>
      <c r="D413" s="105" t="s">
        <v>819</v>
      </c>
      <c r="E413" s="126" t="s">
        <v>820</v>
      </c>
      <c r="F413" s="75">
        <f>+F414+F415+F416</f>
        <v>0</v>
      </c>
      <c r="G413" s="250">
        <v>3069520.0699999994</v>
      </c>
      <c r="H413" s="228"/>
      <c r="I413" s="251">
        <v>0</v>
      </c>
      <c r="J413" s="220"/>
      <c r="K413" s="221">
        <f t="shared" si="13"/>
        <v>3069520.0699999994</v>
      </c>
      <c r="L413" s="305">
        <v>0</v>
      </c>
      <c r="M413" s="305">
        <f t="shared" si="14"/>
        <v>3069520.0699999994</v>
      </c>
      <c r="N413" s="35"/>
      <c r="P413" s="37"/>
      <c r="V413" s="45"/>
      <c r="W413" s="46"/>
      <c r="X413" s="45"/>
    </row>
    <row r="414" spans="1:24" s="60" customFormat="1" ht="15" customHeight="1" x14ac:dyDescent="0.25">
      <c r="A414" s="47"/>
      <c r="B414" s="54"/>
      <c r="C414" s="55"/>
      <c r="D414" s="107" t="s">
        <v>821</v>
      </c>
      <c r="E414" s="118" t="s">
        <v>822</v>
      </c>
      <c r="F414" s="182"/>
      <c r="G414" s="247">
        <v>718595.05</v>
      </c>
      <c r="H414" s="228"/>
      <c r="I414" s="242"/>
      <c r="J414" s="220"/>
      <c r="K414" s="248">
        <f t="shared" si="13"/>
        <v>718595.05</v>
      </c>
      <c r="L414" s="303">
        <v>0</v>
      </c>
      <c r="M414" s="303">
        <f t="shared" si="14"/>
        <v>718595.05</v>
      </c>
      <c r="N414" s="35"/>
      <c r="P414" s="37"/>
      <c r="V414" s="45"/>
      <c r="W414" s="46"/>
      <c r="X414" s="45"/>
    </row>
    <row r="415" spans="1:24" s="60" customFormat="1" ht="15" customHeight="1" x14ac:dyDescent="0.25">
      <c r="A415" s="47"/>
      <c r="B415" s="54"/>
      <c r="C415" s="55"/>
      <c r="D415" s="107" t="s">
        <v>823</v>
      </c>
      <c r="E415" s="118" t="s">
        <v>824</v>
      </c>
      <c r="F415" s="182"/>
      <c r="G415" s="247">
        <v>0</v>
      </c>
      <c r="H415" s="228"/>
      <c r="I415" s="242"/>
      <c r="J415" s="220"/>
      <c r="K415" s="248">
        <f t="shared" si="13"/>
        <v>0</v>
      </c>
      <c r="L415" s="303">
        <v>0</v>
      </c>
      <c r="M415" s="303">
        <f t="shared" si="14"/>
        <v>0</v>
      </c>
      <c r="N415" s="35"/>
      <c r="P415" s="37"/>
      <c r="V415" s="45"/>
      <c r="W415" s="46"/>
      <c r="X415" s="45"/>
    </row>
    <row r="416" spans="1:24" s="60" customFormat="1" ht="15" customHeight="1" x14ac:dyDescent="0.25">
      <c r="A416" s="47" t="s">
        <v>6</v>
      </c>
      <c r="B416" s="54"/>
      <c r="C416" s="55"/>
      <c r="D416" s="107" t="s">
        <v>825</v>
      </c>
      <c r="E416" s="118" t="s">
        <v>826</v>
      </c>
      <c r="F416" s="88">
        <f>SUM(F417:F420)</f>
        <v>0</v>
      </c>
      <c r="G416" s="247">
        <v>2350925.0199999996</v>
      </c>
      <c r="H416" s="228"/>
      <c r="I416" s="243">
        <v>0</v>
      </c>
      <c r="J416" s="220"/>
      <c r="K416" s="248">
        <f t="shared" si="13"/>
        <v>2350925.0199999996</v>
      </c>
      <c r="L416" s="291">
        <v>0</v>
      </c>
      <c r="M416" s="291">
        <f t="shared" si="14"/>
        <v>2350925.0199999996</v>
      </c>
      <c r="N416" s="35"/>
      <c r="P416" s="37"/>
      <c r="V416" s="45"/>
      <c r="W416" s="46"/>
      <c r="X416" s="45"/>
    </row>
    <row r="417" spans="1:24" s="60" customFormat="1" ht="15" customHeight="1" x14ac:dyDescent="0.25">
      <c r="A417" s="47"/>
      <c r="B417" s="54"/>
      <c r="C417" s="55"/>
      <c r="D417" s="109" t="s">
        <v>827</v>
      </c>
      <c r="E417" s="113" t="s">
        <v>828</v>
      </c>
      <c r="F417" s="181"/>
      <c r="G417" s="239">
        <v>1116911.5799999998</v>
      </c>
      <c r="H417" s="228"/>
      <c r="I417" s="242"/>
      <c r="J417" s="220"/>
      <c r="K417" s="240">
        <f t="shared" si="13"/>
        <v>1116911.5799999998</v>
      </c>
      <c r="L417" s="290">
        <v>0</v>
      </c>
      <c r="M417" s="290">
        <f t="shared" si="14"/>
        <v>1116911.5799999998</v>
      </c>
      <c r="N417" s="35"/>
      <c r="P417" s="37"/>
      <c r="V417" s="45"/>
      <c r="W417" s="46"/>
      <c r="X417" s="45"/>
    </row>
    <row r="418" spans="1:24" s="60" customFormat="1" ht="15" customHeight="1" x14ac:dyDescent="0.25">
      <c r="A418" s="47"/>
      <c r="B418" s="54"/>
      <c r="C418" s="55"/>
      <c r="D418" s="109" t="s">
        <v>829</v>
      </c>
      <c r="E418" s="113" t="s">
        <v>830</v>
      </c>
      <c r="F418" s="181"/>
      <c r="G418" s="239">
        <v>1123647.8699999999</v>
      </c>
      <c r="H418" s="228"/>
      <c r="I418" s="242"/>
      <c r="J418" s="220"/>
      <c r="K418" s="240">
        <f t="shared" si="13"/>
        <v>1123647.8699999999</v>
      </c>
      <c r="L418" s="290">
        <v>0</v>
      </c>
      <c r="M418" s="290">
        <f t="shared" si="14"/>
        <v>1123647.8699999999</v>
      </c>
      <c r="N418" s="35"/>
      <c r="P418" s="37"/>
      <c r="V418" s="45"/>
      <c r="W418" s="46"/>
      <c r="X418" s="45"/>
    </row>
    <row r="419" spans="1:24" s="92" customFormat="1" ht="15" customHeight="1" x14ac:dyDescent="0.25">
      <c r="A419" s="47"/>
      <c r="B419" s="54" t="s">
        <v>45</v>
      </c>
      <c r="C419" s="55"/>
      <c r="D419" s="109" t="s">
        <v>831</v>
      </c>
      <c r="E419" s="113" t="s">
        <v>832</v>
      </c>
      <c r="F419" s="181"/>
      <c r="G419" s="239">
        <v>110365.57</v>
      </c>
      <c r="H419" s="228"/>
      <c r="I419" s="257"/>
      <c r="J419" s="220"/>
      <c r="K419" s="240">
        <f t="shared" si="13"/>
        <v>110365.57</v>
      </c>
      <c r="L419" s="290">
        <v>0</v>
      </c>
      <c r="M419" s="290">
        <f t="shared" si="14"/>
        <v>110365.57</v>
      </c>
      <c r="N419" s="35"/>
      <c r="P419" s="37"/>
      <c r="V419" s="45"/>
      <c r="W419" s="46"/>
      <c r="X419" s="45"/>
    </row>
    <row r="420" spans="1:24" s="92" customFormat="1" ht="15" customHeight="1" x14ac:dyDescent="0.25">
      <c r="A420" s="47"/>
      <c r="B420" s="54"/>
      <c r="C420" s="55"/>
      <c r="D420" s="109" t="s">
        <v>833</v>
      </c>
      <c r="E420" s="113" t="s">
        <v>834</v>
      </c>
      <c r="F420" s="181"/>
      <c r="G420" s="239">
        <v>0</v>
      </c>
      <c r="H420" s="228"/>
      <c r="I420" s="257"/>
      <c r="J420" s="220"/>
      <c r="K420" s="240">
        <f t="shared" si="13"/>
        <v>0</v>
      </c>
      <c r="L420" s="290">
        <v>0</v>
      </c>
      <c r="M420" s="290">
        <f t="shared" si="14"/>
        <v>0</v>
      </c>
      <c r="N420" s="35"/>
      <c r="P420" s="37"/>
      <c r="V420" s="45"/>
      <c r="W420" s="46"/>
      <c r="X420" s="45"/>
    </row>
    <row r="421" spans="1:24" s="60" customFormat="1" ht="15" customHeight="1" x14ac:dyDescent="0.25">
      <c r="A421" s="47" t="s">
        <v>6</v>
      </c>
      <c r="B421" s="54"/>
      <c r="C421" s="55"/>
      <c r="D421" s="133" t="s">
        <v>835</v>
      </c>
      <c r="E421" s="134" t="s">
        <v>836</v>
      </c>
      <c r="F421" s="192"/>
      <c r="G421" s="231">
        <v>9458920.6099999994</v>
      </c>
      <c r="H421" s="228"/>
      <c r="I421" s="251"/>
      <c r="J421" s="220"/>
      <c r="K421" s="233">
        <f t="shared" si="13"/>
        <v>9458920.6099999994</v>
      </c>
      <c r="L421" s="308">
        <v>143058.38759249999</v>
      </c>
      <c r="M421" s="308">
        <f t="shared" si="14"/>
        <v>9315862.2224074993</v>
      </c>
      <c r="N421" s="35"/>
      <c r="P421" s="37"/>
      <c r="V421" s="45"/>
      <c r="W421" s="46"/>
      <c r="X421" s="45"/>
    </row>
    <row r="422" spans="1:24" s="60" customFormat="1" ht="15" customHeight="1" x14ac:dyDescent="0.25">
      <c r="A422" s="47"/>
      <c r="B422" s="54"/>
      <c r="C422" s="55"/>
      <c r="D422" s="105" t="s">
        <v>837</v>
      </c>
      <c r="E422" s="126" t="s">
        <v>838</v>
      </c>
      <c r="F422" s="187"/>
      <c r="G422" s="255">
        <v>653625.09</v>
      </c>
      <c r="H422" s="228"/>
      <c r="I422" s="242"/>
      <c r="J422" s="220"/>
      <c r="K422" s="256">
        <f t="shared" si="13"/>
        <v>653625.09</v>
      </c>
      <c r="L422" s="311">
        <v>0</v>
      </c>
      <c r="M422" s="311">
        <f t="shared" si="14"/>
        <v>653625.09</v>
      </c>
      <c r="N422" s="35"/>
      <c r="P422" s="37"/>
      <c r="V422" s="45"/>
      <c r="W422" s="46"/>
      <c r="X422" s="45"/>
    </row>
    <row r="423" spans="1:24" s="60" customFormat="1" ht="15" customHeight="1" x14ac:dyDescent="0.25">
      <c r="A423" s="47" t="s">
        <v>6</v>
      </c>
      <c r="B423" s="54"/>
      <c r="C423" s="55"/>
      <c r="D423" s="105" t="s">
        <v>839</v>
      </c>
      <c r="E423" s="126" t="s">
        <v>840</v>
      </c>
      <c r="F423" s="75">
        <f>+F424</f>
        <v>0</v>
      </c>
      <c r="G423" s="250">
        <v>8805295.5199999996</v>
      </c>
      <c r="H423" s="228"/>
      <c r="I423" s="243">
        <v>0</v>
      </c>
      <c r="J423" s="220"/>
      <c r="K423" s="221">
        <f t="shared" si="13"/>
        <v>8805295.5199999996</v>
      </c>
      <c r="L423" s="305">
        <v>143058.38759249999</v>
      </c>
      <c r="M423" s="305">
        <f t="shared" si="14"/>
        <v>8662237.1324074995</v>
      </c>
      <c r="N423" s="35"/>
      <c r="P423" s="37"/>
      <c r="V423" s="45"/>
      <c r="W423" s="46"/>
      <c r="X423" s="45"/>
    </row>
    <row r="424" spans="1:24" s="18" customFormat="1" ht="15" customHeight="1" x14ac:dyDescent="0.25">
      <c r="A424" s="69" t="s">
        <v>6</v>
      </c>
      <c r="B424" s="70"/>
      <c r="C424" s="71"/>
      <c r="D424" s="107" t="s">
        <v>841</v>
      </c>
      <c r="E424" s="118" t="s">
        <v>842</v>
      </c>
      <c r="F424" s="88">
        <f>+F425+F426</f>
        <v>0</v>
      </c>
      <c r="G424" s="247">
        <v>3254752.1</v>
      </c>
      <c r="H424" s="228"/>
      <c r="I424" s="243">
        <v>0</v>
      </c>
      <c r="J424" s="220"/>
      <c r="K424" s="248">
        <f t="shared" si="13"/>
        <v>3254752.1</v>
      </c>
      <c r="L424" s="291">
        <v>6013.9000799999994</v>
      </c>
      <c r="M424" s="291">
        <f t="shared" si="14"/>
        <v>3248738.19992</v>
      </c>
      <c r="N424" s="35"/>
      <c r="P424" s="37"/>
      <c r="V424" s="45"/>
      <c r="W424" s="46"/>
      <c r="X424" s="45"/>
    </row>
    <row r="425" spans="1:24" s="18" customFormat="1" ht="15" customHeight="1" x14ac:dyDescent="0.25">
      <c r="A425" s="69"/>
      <c r="B425" s="70"/>
      <c r="C425" s="71"/>
      <c r="D425" s="109" t="s">
        <v>843</v>
      </c>
      <c r="E425" s="113" t="s">
        <v>844</v>
      </c>
      <c r="F425" s="181"/>
      <c r="G425" s="239">
        <v>0</v>
      </c>
      <c r="H425" s="228"/>
      <c r="I425" s="242"/>
      <c r="J425" s="220"/>
      <c r="K425" s="240">
        <f t="shared" si="13"/>
        <v>0</v>
      </c>
      <c r="L425" s="290">
        <v>0</v>
      </c>
      <c r="M425" s="290">
        <f t="shared" si="14"/>
        <v>0</v>
      </c>
      <c r="N425" s="35"/>
      <c r="P425" s="37"/>
      <c r="V425" s="45"/>
      <c r="W425" s="46"/>
      <c r="X425" s="45"/>
    </row>
    <row r="426" spans="1:24" s="18" customFormat="1" ht="15" customHeight="1" x14ac:dyDescent="0.25">
      <c r="A426" s="69"/>
      <c r="B426" s="70"/>
      <c r="C426" s="71"/>
      <c r="D426" s="109" t="s">
        <v>845</v>
      </c>
      <c r="E426" s="113" t="s">
        <v>846</v>
      </c>
      <c r="F426" s="181"/>
      <c r="G426" s="239">
        <v>3254752.1</v>
      </c>
      <c r="H426" s="228"/>
      <c r="I426" s="242"/>
      <c r="J426" s="220"/>
      <c r="K426" s="240">
        <f t="shared" si="13"/>
        <v>3254752.1</v>
      </c>
      <c r="L426" s="290">
        <v>6013.9000799999994</v>
      </c>
      <c r="M426" s="290">
        <f t="shared" si="14"/>
        <v>3248738.19992</v>
      </c>
      <c r="N426" s="35"/>
      <c r="P426" s="37"/>
      <c r="V426" s="45"/>
      <c r="W426" s="46"/>
      <c r="X426" s="45"/>
    </row>
    <row r="427" spans="1:24" s="18" customFormat="1" ht="15" customHeight="1" x14ac:dyDescent="0.25">
      <c r="A427" s="69"/>
      <c r="B427" s="70"/>
      <c r="C427" s="71"/>
      <c r="D427" s="105" t="s">
        <v>847</v>
      </c>
      <c r="E427" s="136" t="s">
        <v>848</v>
      </c>
      <c r="F427" s="194"/>
      <c r="G427" s="253">
        <v>5550543.419999999</v>
      </c>
      <c r="H427" s="228"/>
      <c r="I427" s="242"/>
      <c r="J427" s="220"/>
      <c r="K427" s="254">
        <f t="shared" si="13"/>
        <v>5550543.419999999</v>
      </c>
      <c r="L427" s="311">
        <v>137044.4875125</v>
      </c>
      <c r="M427" s="311">
        <f t="shared" si="14"/>
        <v>5413498.932487499</v>
      </c>
      <c r="N427" s="35"/>
      <c r="P427" s="37"/>
      <c r="V427" s="45"/>
      <c r="W427" s="46"/>
      <c r="X427" s="45"/>
    </row>
    <row r="428" spans="1:24" s="18" customFormat="1" ht="15" customHeight="1" x14ac:dyDescent="0.25">
      <c r="A428" s="69" t="s">
        <v>6</v>
      </c>
      <c r="B428" s="70"/>
      <c r="C428" s="71"/>
      <c r="D428" s="105" t="s">
        <v>849</v>
      </c>
      <c r="E428" s="126" t="s">
        <v>850</v>
      </c>
      <c r="F428" s="75">
        <f>+F429+F430</f>
        <v>0</v>
      </c>
      <c r="G428" s="250">
        <v>0</v>
      </c>
      <c r="H428" s="228"/>
      <c r="I428" s="243">
        <v>0</v>
      </c>
      <c r="J428" s="220"/>
      <c r="K428" s="221">
        <f t="shared" si="13"/>
        <v>0</v>
      </c>
      <c r="L428" s="305">
        <v>0</v>
      </c>
      <c r="M428" s="305">
        <f t="shared" si="14"/>
        <v>0</v>
      </c>
      <c r="N428" s="35"/>
      <c r="P428" s="37"/>
      <c r="V428" s="45"/>
      <c r="W428" s="46"/>
      <c r="X428" s="45"/>
    </row>
    <row r="429" spans="1:24" s="18" customFormat="1" ht="15" customHeight="1" x14ac:dyDescent="0.25">
      <c r="A429" s="69"/>
      <c r="B429" s="70"/>
      <c r="C429" s="71"/>
      <c r="D429" s="107" t="s">
        <v>851</v>
      </c>
      <c r="E429" s="118" t="s">
        <v>852</v>
      </c>
      <c r="F429" s="182"/>
      <c r="G429" s="253">
        <v>0</v>
      </c>
      <c r="H429" s="228"/>
      <c r="I429" s="242"/>
      <c r="J429" s="220"/>
      <c r="K429" s="254">
        <f t="shared" si="13"/>
        <v>0</v>
      </c>
      <c r="L429" s="303">
        <v>0</v>
      </c>
      <c r="M429" s="303">
        <f t="shared" si="14"/>
        <v>0</v>
      </c>
      <c r="N429" s="35"/>
      <c r="P429" s="37"/>
      <c r="V429" s="45"/>
      <c r="W429" s="46"/>
      <c r="X429" s="45"/>
    </row>
    <row r="430" spans="1:24" s="18" customFormat="1" ht="15" customHeight="1" x14ac:dyDescent="0.25">
      <c r="A430" s="69"/>
      <c r="B430" s="70"/>
      <c r="C430" s="71"/>
      <c r="D430" s="107" t="s">
        <v>853</v>
      </c>
      <c r="E430" s="118" t="s">
        <v>854</v>
      </c>
      <c r="F430" s="182"/>
      <c r="G430" s="253">
        <v>0</v>
      </c>
      <c r="H430" s="228"/>
      <c r="I430" s="242"/>
      <c r="J430" s="220"/>
      <c r="K430" s="254">
        <f t="shared" si="13"/>
        <v>0</v>
      </c>
      <c r="L430" s="303">
        <v>0</v>
      </c>
      <c r="M430" s="303">
        <f t="shared" si="14"/>
        <v>0</v>
      </c>
      <c r="N430" s="35"/>
      <c r="P430" s="37"/>
      <c r="V430" s="45"/>
      <c r="W430" s="46"/>
      <c r="X430" s="45"/>
    </row>
    <row r="431" spans="1:24" s="18" customFormat="1" ht="15" customHeight="1" x14ac:dyDescent="0.25">
      <c r="A431" s="69" t="s">
        <v>6</v>
      </c>
      <c r="B431" s="70"/>
      <c r="C431" s="71"/>
      <c r="D431" s="105" t="s">
        <v>855</v>
      </c>
      <c r="E431" s="126" t="s">
        <v>856</v>
      </c>
      <c r="F431" s="75">
        <f>+F432+F441</f>
        <v>0</v>
      </c>
      <c r="G431" s="250">
        <v>0</v>
      </c>
      <c r="H431" s="228"/>
      <c r="I431" s="251">
        <v>0</v>
      </c>
      <c r="J431" s="220"/>
      <c r="K431" s="221">
        <f t="shared" si="13"/>
        <v>0</v>
      </c>
      <c r="L431" s="305">
        <v>0</v>
      </c>
      <c r="M431" s="305">
        <f t="shared" si="14"/>
        <v>0</v>
      </c>
      <c r="N431" s="35"/>
      <c r="P431" s="37"/>
      <c r="V431" s="45"/>
      <c r="W431" s="46"/>
      <c r="X431" s="45"/>
    </row>
    <row r="432" spans="1:24" s="18" customFormat="1" ht="15" customHeight="1" x14ac:dyDescent="0.25">
      <c r="A432" s="69" t="s">
        <v>6</v>
      </c>
      <c r="B432" s="70"/>
      <c r="C432" s="71"/>
      <c r="D432" s="107" t="s">
        <v>857</v>
      </c>
      <c r="E432" s="118" t="s">
        <v>858</v>
      </c>
      <c r="F432" s="88">
        <f>SUM(F433:F440)</f>
        <v>0</v>
      </c>
      <c r="G432" s="247">
        <v>0</v>
      </c>
      <c r="H432" s="228"/>
      <c r="I432" s="243">
        <v>0</v>
      </c>
      <c r="J432" s="220"/>
      <c r="K432" s="248">
        <f t="shared" si="13"/>
        <v>0</v>
      </c>
      <c r="L432" s="291">
        <v>0</v>
      </c>
      <c r="M432" s="291">
        <f t="shared" si="14"/>
        <v>0</v>
      </c>
      <c r="N432" s="35"/>
      <c r="P432" s="37"/>
      <c r="V432" s="45"/>
      <c r="W432" s="46"/>
      <c r="X432" s="45"/>
    </row>
    <row r="433" spans="1:24" s="18" customFormat="1" ht="15" customHeight="1" x14ac:dyDescent="0.25">
      <c r="A433" s="69"/>
      <c r="B433" s="70"/>
      <c r="C433" s="137" t="s">
        <v>859</v>
      </c>
      <c r="D433" s="109" t="s">
        <v>860</v>
      </c>
      <c r="E433" s="113" t="s">
        <v>861</v>
      </c>
      <c r="F433" s="181"/>
      <c r="G433" s="239">
        <v>0</v>
      </c>
      <c r="H433" s="228"/>
      <c r="I433" s="242"/>
      <c r="J433" s="220"/>
      <c r="K433" s="240">
        <f t="shared" si="13"/>
        <v>0</v>
      </c>
      <c r="L433" s="290">
        <v>0</v>
      </c>
      <c r="M433" s="290">
        <f t="shared" si="14"/>
        <v>0</v>
      </c>
      <c r="N433" s="35"/>
      <c r="P433" s="37"/>
      <c r="V433" s="45"/>
      <c r="W433" s="46"/>
      <c r="X433" s="45"/>
    </row>
    <row r="434" spans="1:24" s="18" customFormat="1" ht="15" customHeight="1" x14ac:dyDescent="0.25">
      <c r="A434" s="69"/>
      <c r="B434" s="70"/>
      <c r="C434" s="137" t="s">
        <v>862</v>
      </c>
      <c r="D434" s="109" t="s">
        <v>863</v>
      </c>
      <c r="E434" s="113" t="s">
        <v>864</v>
      </c>
      <c r="F434" s="181"/>
      <c r="G434" s="239">
        <v>0</v>
      </c>
      <c r="H434" s="228"/>
      <c r="I434" s="242"/>
      <c r="J434" s="220"/>
      <c r="K434" s="240">
        <f t="shared" si="13"/>
        <v>0</v>
      </c>
      <c r="L434" s="290">
        <v>0</v>
      </c>
      <c r="M434" s="290">
        <f t="shared" si="14"/>
        <v>0</v>
      </c>
      <c r="N434" s="35"/>
      <c r="P434" s="37"/>
      <c r="V434" s="45"/>
      <c r="W434" s="46"/>
      <c r="X434" s="45"/>
    </row>
    <row r="435" spans="1:24" s="18" customFormat="1" ht="15" customHeight="1" x14ac:dyDescent="0.25">
      <c r="A435" s="69"/>
      <c r="B435" s="70"/>
      <c r="C435" s="137" t="s">
        <v>865</v>
      </c>
      <c r="D435" s="109" t="s">
        <v>866</v>
      </c>
      <c r="E435" s="113" t="s">
        <v>867</v>
      </c>
      <c r="F435" s="181"/>
      <c r="G435" s="239">
        <v>0</v>
      </c>
      <c r="H435" s="228"/>
      <c r="I435" s="242"/>
      <c r="J435" s="220"/>
      <c r="K435" s="240">
        <f t="shared" si="13"/>
        <v>0</v>
      </c>
      <c r="L435" s="290">
        <v>0</v>
      </c>
      <c r="M435" s="290">
        <f t="shared" si="14"/>
        <v>0</v>
      </c>
      <c r="N435" s="35"/>
      <c r="P435" s="37"/>
      <c r="V435" s="45"/>
      <c r="W435" s="46"/>
      <c r="X435" s="45"/>
    </row>
    <row r="436" spans="1:24" s="18" customFormat="1" ht="15" customHeight="1" x14ac:dyDescent="0.25">
      <c r="A436" s="69"/>
      <c r="B436" s="70"/>
      <c r="C436" s="137" t="s">
        <v>868</v>
      </c>
      <c r="D436" s="109" t="s">
        <v>869</v>
      </c>
      <c r="E436" s="113" t="s">
        <v>870</v>
      </c>
      <c r="F436" s="181"/>
      <c r="G436" s="239">
        <v>0</v>
      </c>
      <c r="H436" s="228"/>
      <c r="I436" s="242"/>
      <c r="J436" s="220"/>
      <c r="K436" s="240">
        <f t="shared" si="13"/>
        <v>0</v>
      </c>
      <c r="L436" s="290">
        <v>0</v>
      </c>
      <c r="M436" s="290">
        <f t="shared" si="14"/>
        <v>0</v>
      </c>
      <c r="N436" s="35"/>
      <c r="P436" s="37"/>
      <c r="V436" s="45"/>
      <c r="W436" s="46"/>
      <c r="X436" s="45"/>
    </row>
    <row r="437" spans="1:24" s="18" customFormat="1" ht="15" customHeight="1" x14ac:dyDescent="0.25">
      <c r="A437" s="69"/>
      <c r="B437" s="70"/>
      <c r="C437" s="137" t="s">
        <v>871</v>
      </c>
      <c r="D437" s="109" t="s">
        <v>872</v>
      </c>
      <c r="E437" s="113" t="s">
        <v>873</v>
      </c>
      <c r="F437" s="181"/>
      <c r="G437" s="239">
        <v>0</v>
      </c>
      <c r="H437" s="228"/>
      <c r="I437" s="242"/>
      <c r="J437" s="220"/>
      <c r="K437" s="240">
        <f t="shared" si="13"/>
        <v>0</v>
      </c>
      <c r="L437" s="290">
        <v>0</v>
      </c>
      <c r="M437" s="290">
        <f t="shared" si="14"/>
        <v>0</v>
      </c>
      <c r="N437" s="35"/>
      <c r="P437" s="37"/>
      <c r="V437" s="45"/>
      <c r="W437" s="46"/>
      <c r="X437" s="45"/>
    </row>
    <row r="438" spans="1:24" s="18" customFormat="1" ht="15" customHeight="1" x14ac:dyDescent="0.25">
      <c r="A438" s="69"/>
      <c r="B438" s="70"/>
      <c r="C438" s="137" t="s">
        <v>874</v>
      </c>
      <c r="D438" s="109" t="s">
        <v>875</v>
      </c>
      <c r="E438" s="113" t="s">
        <v>876</v>
      </c>
      <c r="F438" s="181"/>
      <c r="G438" s="239">
        <v>0</v>
      </c>
      <c r="H438" s="228"/>
      <c r="I438" s="242"/>
      <c r="J438" s="220"/>
      <c r="K438" s="240">
        <f t="shared" si="13"/>
        <v>0</v>
      </c>
      <c r="L438" s="290">
        <v>0</v>
      </c>
      <c r="M438" s="290">
        <f t="shared" si="14"/>
        <v>0</v>
      </c>
      <c r="N438" s="35"/>
      <c r="P438" s="37"/>
      <c r="V438" s="45"/>
      <c r="W438" s="46"/>
      <c r="X438" s="45"/>
    </row>
    <row r="439" spans="1:24" s="18" customFormat="1" ht="15" customHeight="1" x14ac:dyDescent="0.25">
      <c r="A439" s="69"/>
      <c r="B439" s="70"/>
      <c r="C439" s="137" t="s">
        <v>877</v>
      </c>
      <c r="D439" s="109" t="s">
        <v>878</v>
      </c>
      <c r="E439" s="113" t="s">
        <v>879</v>
      </c>
      <c r="F439" s="181"/>
      <c r="G439" s="239">
        <v>0</v>
      </c>
      <c r="H439" s="228"/>
      <c r="I439" s="242"/>
      <c r="J439" s="220"/>
      <c r="K439" s="240">
        <f t="shared" si="13"/>
        <v>0</v>
      </c>
      <c r="L439" s="290">
        <v>0</v>
      </c>
      <c r="M439" s="290">
        <f t="shared" si="14"/>
        <v>0</v>
      </c>
      <c r="N439" s="35"/>
      <c r="P439" s="37"/>
      <c r="V439" s="45"/>
      <c r="W439" s="46"/>
      <c r="X439" s="45"/>
    </row>
    <row r="440" spans="1:24" s="18" customFormat="1" ht="15" customHeight="1" x14ac:dyDescent="0.25">
      <c r="A440" s="69"/>
      <c r="B440" s="70"/>
      <c r="C440" s="137" t="s">
        <v>880</v>
      </c>
      <c r="D440" s="109" t="s">
        <v>881</v>
      </c>
      <c r="E440" s="113" t="s">
        <v>882</v>
      </c>
      <c r="F440" s="181"/>
      <c r="G440" s="239">
        <v>0</v>
      </c>
      <c r="H440" s="228"/>
      <c r="I440" s="242"/>
      <c r="J440" s="220"/>
      <c r="K440" s="240">
        <f t="shared" si="13"/>
        <v>0</v>
      </c>
      <c r="L440" s="290">
        <v>0</v>
      </c>
      <c r="M440" s="290">
        <f t="shared" si="14"/>
        <v>0</v>
      </c>
      <c r="N440" s="35"/>
      <c r="P440" s="37"/>
      <c r="V440" s="45"/>
      <c r="W440" s="46"/>
      <c r="X440" s="45"/>
    </row>
    <row r="441" spans="1:24" s="18" customFormat="1" ht="15" customHeight="1" x14ac:dyDescent="0.25">
      <c r="A441" s="69" t="s">
        <v>6</v>
      </c>
      <c r="B441" s="70"/>
      <c r="C441" s="71"/>
      <c r="D441" s="107" t="s">
        <v>883</v>
      </c>
      <c r="E441" s="118" t="s">
        <v>884</v>
      </c>
      <c r="F441" s="88">
        <f>+SUM(F442:F447)</f>
        <v>0</v>
      </c>
      <c r="G441" s="247">
        <v>0</v>
      </c>
      <c r="H441" s="228"/>
      <c r="I441" s="243">
        <v>0</v>
      </c>
      <c r="J441" s="220"/>
      <c r="K441" s="248">
        <f t="shared" si="13"/>
        <v>0</v>
      </c>
      <c r="L441" s="291">
        <v>0</v>
      </c>
      <c r="M441" s="291">
        <f t="shared" si="14"/>
        <v>0</v>
      </c>
      <c r="N441" s="35"/>
      <c r="P441" s="37"/>
      <c r="V441" s="45"/>
      <c r="W441" s="46"/>
      <c r="X441" s="45"/>
    </row>
    <row r="442" spans="1:24" s="18" customFormat="1" ht="15" customHeight="1" x14ac:dyDescent="0.25">
      <c r="A442" s="69"/>
      <c r="B442" s="70"/>
      <c r="C442" s="137" t="s">
        <v>885</v>
      </c>
      <c r="D442" s="109" t="s">
        <v>886</v>
      </c>
      <c r="E442" s="113" t="s">
        <v>887</v>
      </c>
      <c r="F442" s="181"/>
      <c r="G442" s="239">
        <v>0</v>
      </c>
      <c r="H442" s="228"/>
      <c r="I442" s="242"/>
      <c r="J442" s="220"/>
      <c r="K442" s="240">
        <f t="shared" si="13"/>
        <v>0</v>
      </c>
      <c r="L442" s="290">
        <v>0</v>
      </c>
      <c r="M442" s="290">
        <f t="shared" si="14"/>
        <v>0</v>
      </c>
      <c r="N442" s="35"/>
      <c r="P442" s="37"/>
      <c r="V442" s="45"/>
      <c r="W442" s="46"/>
      <c r="X442" s="45"/>
    </row>
    <row r="443" spans="1:24" s="18" customFormat="1" ht="15" customHeight="1" x14ac:dyDescent="0.25">
      <c r="A443" s="69"/>
      <c r="B443" s="70"/>
      <c r="C443" s="137" t="s">
        <v>888</v>
      </c>
      <c r="D443" s="109" t="s">
        <v>889</v>
      </c>
      <c r="E443" s="113" t="s">
        <v>890</v>
      </c>
      <c r="F443" s="181"/>
      <c r="G443" s="239">
        <v>0</v>
      </c>
      <c r="H443" s="228"/>
      <c r="I443" s="242"/>
      <c r="J443" s="220"/>
      <c r="K443" s="240">
        <f t="shared" si="13"/>
        <v>0</v>
      </c>
      <c r="L443" s="290">
        <v>0</v>
      </c>
      <c r="M443" s="290">
        <f t="shared" si="14"/>
        <v>0</v>
      </c>
      <c r="N443" s="35"/>
      <c r="P443" s="37"/>
      <c r="V443" s="45"/>
      <c r="W443" s="46"/>
      <c r="X443" s="45"/>
    </row>
    <row r="444" spans="1:24" s="18" customFormat="1" ht="15" customHeight="1" x14ac:dyDescent="0.25">
      <c r="A444" s="69"/>
      <c r="B444" s="70"/>
      <c r="C444" s="137" t="s">
        <v>891</v>
      </c>
      <c r="D444" s="109" t="s">
        <v>892</v>
      </c>
      <c r="E444" s="113" t="s">
        <v>893</v>
      </c>
      <c r="F444" s="181"/>
      <c r="G444" s="239">
        <v>0</v>
      </c>
      <c r="H444" s="228"/>
      <c r="I444" s="242"/>
      <c r="J444" s="220"/>
      <c r="K444" s="240">
        <f t="shared" si="13"/>
        <v>0</v>
      </c>
      <c r="L444" s="290">
        <v>0</v>
      </c>
      <c r="M444" s="290">
        <f t="shared" si="14"/>
        <v>0</v>
      </c>
      <c r="N444" s="35"/>
      <c r="P444" s="37"/>
      <c r="V444" s="45"/>
      <c r="W444" s="46"/>
      <c r="X444" s="45"/>
    </row>
    <row r="445" spans="1:24" s="18" customFormat="1" ht="15" customHeight="1" x14ac:dyDescent="0.25">
      <c r="A445" s="69"/>
      <c r="B445" s="70"/>
      <c r="C445" s="137" t="s">
        <v>894</v>
      </c>
      <c r="D445" s="109" t="s">
        <v>895</v>
      </c>
      <c r="E445" s="113" t="s">
        <v>896</v>
      </c>
      <c r="F445" s="181"/>
      <c r="G445" s="239">
        <v>0</v>
      </c>
      <c r="H445" s="228"/>
      <c r="I445" s="242"/>
      <c r="J445" s="220"/>
      <c r="K445" s="240">
        <f t="shared" si="13"/>
        <v>0</v>
      </c>
      <c r="L445" s="290">
        <v>0</v>
      </c>
      <c r="M445" s="290">
        <f t="shared" si="14"/>
        <v>0</v>
      </c>
      <c r="N445" s="35"/>
      <c r="P445" s="37"/>
      <c r="V445" s="45"/>
      <c r="W445" s="46"/>
      <c r="X445" s="45"/>
    </row>
    <row r="446" spans="1:24" s="18" customFormat="1" ht="15" customHeight="1" x14ac:dyDescent="0.25">
      <c r="A446" s="69"/>
      <c r="B446" s="70"/>
      <c r="C446" s="137" t="s">
        <v>897</v>
      </c>
      <c r="D446" s="109" t="s">
        <v>898</v>
      </c>
      <c r="E446" s="113" t="s">
        <v>899</v>
      </c>
      <c r="F446" s="181"/>
      <c r="G446" s="239">
        <v>0</v>
      </c>
      <c r="H446" s="228"/>
      <c r="I446" s="242"/>
      <c r="J446" s="220"/>
      <c r="K446" s="240">
        <f t="shared" si="13"/>
        <v>0</v>
      </c>
      <c r="L446" s="290">
        <v>0</v>
      </c>
      <c r="M446" s="290">
        <f t="shared" si="14"/>
        <v>0</v>
      </c>
      <c r="N446" s="35"/>
      <c r="P446" s="37"/>
      <c r="V446" s="45"/>
      <c r="W446" s="46"/>
      <c r="X446" s="45"/>
    </row>
    <row r="447" spans="1:24" s="18" customFormat="1" ht="15" customHeight="1" x14ac:dyDescent="0.25">
      <c r="A447" s="69"/>
      <c r="B447" s="70"/>
      <c r="C447" s="137" t="s">
        <v>900</v>
      </c>
      <c r="D447" s="109" t="s">
        <v>901</v>
      </c>
      <c r="E447" s="113" t="s">
        <v>902</v>
      </c>
      <c r="F447" s="181"/>
      <c r="G447" s="239">
        <v>0</v>
      </c>
      <c r="H447" s="228"/>
      <c r="I447" s="242"/>
      <c r="J447" s="220"/>
      <c r="K447" s="240">
        <f t="shared" si="13"/>
        <v>0</v>
      </c>
      <c r="L447" s="290">
        <v>0</v>
      </c>
      <c r="M447" s="290">
        <f t="shared" si="14"/>
        <v>0</v>
      </c>
      <c r="N447" s="35"/>
      <c r="P447" s="37"/>
      <c r="V447" s="45"/>
      <c r="W447" s="46"/>
      <c r="X447" s="45"/>
    </row>
    <row r="448" spans="1:24" s="18" customFormat="1" ht="15" customHeight="1" x14ac:dyDescent="0.25">
      <c r="A448" s="69" t="s">
        <v>6</v>
      </c>
      <c r="B448" s="70"/>
      <c r="C448" s="71"/>
      <c r="D448" s="105" t="s">
        <v>903</v>
      </c>
      <c r="E448" s="126" t="s">
        <v>904</v>
      </c>
      <c r="F448" s="75">
        <f>+F449+F457+F458+F465</f>
        <v>0</v>
      </c>
      <c r="G448" s="250">
        <v>4840129.4400000004</v>
      </c>
      <c r="H448" s="228"/>
      <c r="I448" s="251">
        <v>0</v>
      </c>
      <c r="J448" s="220"/>
      <c r="K448" s="221">
        <f t="shared" si="13"/>
        <v>4840129.4400000004</v>
      </c>
      <c r="L448" s="305">
        <v>0</v>
      </c>
      <c r="M448" s="305">
        <f t="shared" si="14"/>
        <v>4840129.4400000004</v>
      </c>
      <c r="N448" s="35"/>
      <c r="P448" s="37"/>
      <c r="V448" s="45"/>
      <c r="W448" s="46"/>
      <c r="X448" s="45"/>
    </row>
    <row r="449" spans="1:24" s="18" customFormat="1" ht="15" customHeight="1" x14ac:dyDescent="0.25">
      <c r="A449" s="69" t="s">
        <v>6</v>
      </c>
      <c r="B449" s="70"/>
      <c r="C449" s="71"/>
      <c r="D449" s="107" t="s">
        <v>905</v>
      </c>
      <c r="E449" s="118" t="s">
        <v>906</v>
      </c>
      <c r="F449" s="88">
        <f>SUM(F450:F456)</f>
        <v>0</v>
      </c>
      <c r="G449" s="247">
        <v>1391451.4000000001</v>
      </c>
      <c r="H449" s="228"/>
      <c r="I449" s="243">
        <v>0</v>
      </c>
      <c r="J449" s="220"/>
      <c r="K449" s="248">
        <f t="shared" si="13"/>
        <v>1391451.4000000001</v>
      </c>
      <c r="L449" s="291">
        <v>0</v>
      </c>
      <c r="M449" s="291">
        <f t="shared" si="14"/>
        <v>1391451.4000000001</v>
      </c>
      <c r="N449" s="35"/>
      <c r="P449" s="37"/>
      <c r="V449" s="45"/>
      <c r="W449" s="46"/>
      <c r="X449" s="45"/>
    </row>
    <row r="450" spans="1:24" s="18" customFormat="1" ht="15" customHeight="1" x14ac:dyDescent="0.25">
      <c r="A450" s="69"/>
      <c r="B450" s="70"/>
      <c r="C450" s="71"/>
      <c r="D450" s="109" t="s">
        <v>907</v>
      </c>
      <c r="E450" s="113" t="s">
        <v>908</v>
      </c>
      <c r="F450" s="181"/>
      <c r="G450" s="239">
        <v>240814.67</v>
      </c>
      <c r="H450" s="228"/>
      <c r="I450" s="242"/>
      <c r="J450" s="220"/>
      <c r="K450" s="240">
        <f t="shared" si="13"/>
        <v>240814.67</v>
      </c>
      <c r="L450" s="290">
        <v>0</v>
      </c>
      <c r="M450" s="290">
        <f t="shared" si="14"/>
        <v>240814.67</v>
      </c>
      <c r="N450" s="35"/>
      <c r="P450" s="37"/>
      <c r="V450" s="45"/>
      <c r="W450" s="46"/>
      <c r="X450" s="45"/>
    </row>
    <row r="451" spans="1:24" s="18" customFormat="1" ht="15" customHeight="1" x14ac:dyDescent="0.25">
      <c r="A451" s="69"/>
      <c r="B451" s="70"/>
      <c r="C451" s="71"/>
      <c r="D451" s="109" t="s">
        <v>909</v>
      </c>
      <c r="E451" s="113" t="s">
        <v>910</v>
      </c>
      <c r="F451" s="181"/>
      <c r="G451" s="239">
        <v>154916.67000000001</v>
      </c>
      <c r="H451" s="228"/>
      <c r="I451" s="242"/>
      <c r="J451" s="220"/>
      <c r="K451" s="240">
        <f t="shared" si="13"/>
        <v>154916.67000000001</v>
      </c>
      <c r="L451" s="290">
        <v>0</v>
      </c>
      <c r="M451" s="290">
        <f t="shared" si="14"/>
        <v>154916.67000000001</v>
      </c>
      <c r="N451" s="35"/>
      <c r="P451" s="37"/>
      <c r="V451" s="45"/>
      <c r="W451" s="46"/>
      <c r="X451" s="45"/>
    </row>
    <row r="452" spans="1:24" s="18" customFormat="1" ht="15" customHeight="1" x14ac:dyDescent="0.25">
      <c r="A452" s="69"/>
      <c r="B452" s="70"/>
      <c r="C452" s="71"/>
      <c r="D452" s="109" t="s">
        <v>911</v>
      </c>
      <c r="E452" s="113" t="s">
        <v>912</v>
      </c>
      <c r="F452" s="181"/>
      <c r="G452" s="239">
        <v>0</v>
      </c>
      <c r="H452" s="228"/>
      <c r="I452" s="242"/>
      <c r="J452" s="220"/>
      <c r="K452" s="240">
        <f t="shared" si="13"/>
        <v>0</v>
      </c>
      <c r="L452" s="290">
        <v>0</v>
      </c>
      <c r="M452" s="290">
        <f t="shared" si="14"/>
        <v>0</v>
      </c>
      <c r="N452" s="35"/>
      <c r="P452" s="37"/>
      <c r="V452" s="45"/>
      <c r="W452" s="46"/>
      <c r="X452" s="45"/>
    </row>
    <row r="453" spans="1:24" s="18" customFormat="1" ht="15" customHeight="1" x14ac:dyDescent="0.25">
      <c r="A453" s="69"/>
      <c r="B453" s="70"/>
      <c r="C453" s="71"/>
      <c r="D453" s="109" t="s">
        <v>913</v>
      </c>
      <c r="E453" s="113" t="s">
        <v>914</v>
      </c>
      <c r="F453" s="181"/>
      <c r="G453" s="239">
        <v>885236</v>
      </c>
      <c r="H453" s="228"/>
      <c r="I453" s="242"/>
      <c r="J453" s="220"/>
      <c r="K453" s="240">
        <f t="shared" si="13"/>
        <v>885236</v>
      </c>
      <c r="L453" s="290">
        <v>0</v>
      </c>
      <c r="M453" s="290">
        <f t="shared" si="14"/>
        <v>885236</v>
      </c>
      <c r="N453" s="35"/>
      <c r="P453" s="37"/>
      <c r="V453" s="45"/>
      <c r="W453" s="46"/>
      <c r="X453" s="45"/>
    </row>
    <row r="454" spans="1:24" s="18" customFormat="1" ht="15" customHeight="1" x14ac:dyDescent="0.25">
      <c r="A454" s="69"/>
      <c r="B454" s="70"/>
      <c r="C454" s="71"/>
      <c r="D454" s="109" t="s">
        <v>915</v>
      </c>
      <c r="E454" s="113" t="s">
        <v>916</v>
      </c>
      <c r="F454" s="181"/>
      <c r="G454" s="239">
        <v>0</v>
      </c>
      <c r="H454" s="228"/>
      <c r="I454" s="242"/>
      <c r="J454" s="220"/>
      <c r="K454" s="240">
        <f t="shared" si="13"/>
        <v>0</v>
      </c>
      <c r="L454" s="290">
        <v>0</v>
      </c>
      <c r="M454" s="290">
        <f t="shared" si="14"/>
        <v>0</v>
      </c>
      <c r="N454" s="35"/>
      <c r="P454" s="37"/>
      <c r="V454" s="45"/>
      <c r="W454" s="46"/>
      <c r="X454" s="45"/>
    </row>
    <row r="455" spans="1:24" s="18" customFormat="1" ht="15" customHeight="1" x14ac:dyDescent="0.25">
      <c r="A455" s="69"/>
      <c r="B455" s="70"/>
      <c r="C455" s="71"/>
      <c r="D455" s="109" t="s">
        <v>917</v>
      </c>
      <c r="E455" s="113" t="s">
        <v>918</v>
      </c>
      <c r="F455" s="181"/>
      <c r="G455" s="239">
        <v>42923.06</v>
      </c>
      <c r="H455" s="228"/>
      <c r="I455" s="242"/>
      <c r="J455" s="220"/>
      <c r="K455" s="240">
        <f t="shared" si="13"/>
        <v>42923.06</v>
      </c>
      <c r="L455" s="290">
        <v>0</v>
      </c>
      <c r="M455" s="290">
        <f t="shared" si="14"/>
        <v>42923.06</v>
      </c>
      <c r="N455" s="35"/>
      <c r="P455" s="37"/>
      <c r="V455" s="45"/>
      <c r="W455" s="46"/>
      <c r="X455" s="45"/>
    </row>
    <row r="456" spans="1:24" s="17" customFormat="1" ht="15" customHeight="1" x14ac:dyDescent="0.25">
      <c r="A456" s="69"/>
      <c r="B456" s="70"/>
      <c r="C456" s="71"/>
      <c r="D456" s="109" t="s">
        <v>919</v>
      </c>
      <c r="E456" s="113" t="s">
        <v>920</v>
      </c>
      <c r="F456" s="181"/>
      <c r="G456" s="239">
        <v>67561</v>
      </c>
      <c r="H456" s="228"/>
      <c r="I456" s="257"/>
      <c r="J456" s="220"/>
      <c r="K456" s="240">
        <f t="shared" si="13"/>
        <v>67561</v>
      </c>
      <c r="L456" s="290">
        <v>0</v>
      </c>
      <c r="M456" s="290">
        <f t="shared" si="14"/>
        <v>67561</v>
      </c>
      <c r="N456" s="35"/>
      <c r="P456" s="37"/>
      <c r="V456" s="45"/>
      <c r="W456" s="46"/>
      <c r="X456" s="45"/>
    </row>
    <row r="457" spans="1:24" s="18" customFormat="1" ht="15" customHeight="1" x14ac:dyDescent="0.25">
      <c r="A457" s="69"/>
      <c r="B457" s="70"/>
      <c r="C457" s="71"/>
      <c r="D457" s="107" t="s">
        <v>921</v>
      </c>
      <c r="E457" s="118" t="s">
        <v>922</v>
      </c>
      <c r="F457" s="182"/>
      <c r="G457" s="253">
        <v>335678.04</v>
      </c>
      <c r="H457" s="228"/>
      <c r="I457" s="242"/>
      <c r="J457" s="220"/>
      <c r="K457" s="254">
        <f t="shared" si="13"/>
        <v>335678.04</v>
      </c>
      <c r="L457" s="303">
        <v>0</v>
      </c>
      <c r="M457" s="303">
        <f t="shared" si="14"/>
        <v>335678.04</v>
      </c>
      <c r="N457" s="35"/>
      <c r="P457" s="37"/>
      <c r="V457" s="45"/>
      <c r="W457" s="46"/>
      <c r="X457" s="45"/>
    </row>
    <row r="458" spans="1:24" s="18" customFormat="1" ht="15" customHeight="1" x14ac:dyDescent="0.25">
      <c r="A458" s="69" t="s">
        <v>6</v>
      </c>
      <c r="B458" s="70"/>
      <c r="C458" s="71"/>
      <c r="D458" s="107" t="s">
        <v>923</v>
      </c>
      <c r="E458" s="118" t="s">
        <v>924</v>
      </c>
      <c r="F458" s="88">
        <f>SUM(F459:F464)</f>
        <v>0</v>
      </c>
      <c r="G458" s="247">
        <v>0</v>
      </c>
      <c r="H458" s="228"/>
      <c r="I458" s="243">
        <v>0</v>
      </c>
      <c r="J458" s="220"/>
      <c r="K458" s="248">
        <f t="shared" ref="K458:K521" si="15">G458-I458</f>
        <v>0</v>
      </c>
      <c r="L458" s="291">
        <v>0</v>
      </c>
      <c r="M458" s="291">
        <f t="shared" ref="M458:M521" si="16">K458-L458</f>
        <v>0</v>
      </c>
      <c r="N458" s="35"/>
      <c r="P458" s="37"/>
      <c r="V458" s="45"/>
      <c r="W458" s="46"/>
      <c r="X458" s="45"/>
    </row>
    <row r="459" spans="1:24" s="18" customFormat="1" ht="15" customHeight="1" x14ac:dyDescent="0.25">
      <c r="A459" s="69"/>
      <c r="B459" s="70"/>
      <c r="C459" s="71"/>
      <c r="D459" s="109" t="s">
        <v>925</v>
      </c>
      <c r="E459" s="113" t="s">
        <v>926</v>
      </c>
      <c r="F459" s="181"/>
      <c r="G459" s="239">
        <v>0</v>
      </c>
      <c r="H459" s="228"/>
      <c r="I459" s="242"/>
      <c r="J459" s="220"/>
      <c r="K459" s="240">
        <f t="shared" si="15"/>
        <v>0</v>
      </c>
      <c r="L459" s="290">
        <v>0</v>
      </c>
      <c r="M459" s="290">
        <f t="shared" si="16"/>
        <v>0</v>
      </c>
      <c r="N459" s="35"/>
      <c r="P459" s="37"/>
      <c r="V459" s="45"/>
      <c r="W459" s="46"/>
      <c r="X459" s="45"/>
    </row>
    <row r="460" spans="1:24" s="18" customFormat="1" ht="15" customHeight="1" x14ac:dyDescent="0.25">
      <c r="A460" s="69"/>
      <c r="B460" s="70"/>
      <c r="C460" s="71"/>
      <c r="D460" s="109" t="s">
        <v>927</v>
      </c>
      <c r="E460" s="113" t="s">
        <v>928</v>
      </c>
      <c r="F460" s="181"/>
      <c r="G460" s="239">
        <v>0</v>
      </c>
      <c r="H460" s="228"/>
      <c r="I460" s="242"/>
      <c r="J460" s="220"/>
      <c r="K460" s="240">
        <f t="shared" si="15"/>
        <v>0</v>
      </c>
      <c r="L460" s="290">
        <v>0</v>
      </c>
      <c r="M460" s="290">
        <f t="shared" si="16"/>
        <v>0</v>
      </c>
      <c r="N460" s="35"/>
      <c r="P460" s="37"/>
      <c r="V460" s="45"/>
      <c r="W460" s="46"/>
      <c r="X460" s="45"/>
    </row>
    <row r="461" spans="1:24" s="18" customFormat="1" ht="15" customHeight="1" x14ac:dyDescent="0.25">
      <c r="A461" s="69"/>
      <c r="B461" s="70"/>
      <c r="C461" s="71"/>
      <c r="D461" s="109" t="s">
        <v>929</v>
      </c>
      <c r="E461" s="113" t="s">
        <v>930</v>
      </c>
      <c r="F461" s="181"/>
      <c r="G461" s="239">
        <v>0</v>
      </c>
      <c r="H461" s="228"/>
      <c r="I461" s="242"/>
      <c r="J461" s="220"/>
      <c r="K461" s="240">
        <f t="shared" si="15"/>
        <v>0</v>
      </c>
      <c r="L461" s="290">
        <v>0</v>
      </c>
      <c r="M461" s="290">
        <f t="shared" si="16"/>
        <v>0</v>
      </c>
      <c r="N461" s="35"/>
      <c r="P461" s="37"/>
      <c r="V461" s="45"/>
      <c r="W461" s="46"/>
      <c r="X461" s="45"/>
    </row>
    <row r="462" spans="1:24" s="18" customFormat="1" ht="15" customHeight="1" x14ac:dyDescent="0.25">
      <c r="A462" s="69"/>
      <c r="B462" s="70"/>
      <c r="C462" s="71"/>
      <c r="D462" s="109" t="s">
        <v>931</v>
      </c>
      <c r="E462" s="113" t="s">
        <v>932</v>
      </c>
      <c r="F462" s="181"/>
      <c r="G462" s="239">
        <v>0</v>
      </c>
      <c r="H462" s="228"/>
      <c r="I462" s="242"/>
      <c r="J462" s="220"/>
      <c r="K462" s="240">
        <f t="shared" si="15"/>
        <v>0</v>
      </c>
      <c r="L462" s="290">
        <v>0</v>
      </c>
      <c r="M462" s="290">
        <f t="shared" si="16"/>
        <v>0</v>
      </c>
      <c r="N462" s="35"/>
      <c r="P462" s="37"/>
      <c r="V462" s="45"/>
      <c r="W462" s="46"/>
      <c r="X462" s="45"/>
    </row>
    <row r="463" spans="1:24" s="18" customFormat="1" ht="15" customHeight="1" x14ac:dyDescent="0.25">
      <c r="A463" s="69"/>
      <c r="B463" s="70"/>
      <c r="C463" s="71"/>
      <c r="D463" s="109" t="s">
        <v>933</v>
      </c>
      <c r="E463" s="113" t="s">
        <v>934</v>
      </c>
      <c r="F463" s="181"/>
      <c r="G463" s="239">
        <v>0</v>
      </c>
      <c r="H463" s="228"/>
      <c r="I463" s="242"/>
      <c r="J463" s="220"/>
      <c r="K463" s="240">
        <f t="shared" si="15"/>
        <v>0</v>
      </c>
      <c r="L463" s="290">
        <v>0</v>
      </c>
      <c r="M463" s="290">
        <f t="shared" si="16"/>
        <v>0</v>
      </c>
      <c r="N463" s="35"/>
      <c r="P463" s="37"/>
      <c r="V463" s="45"/>
      <c r="W463" s="46"/>
      <c r="X463" s="45"/>
    </row>
    <row r="464" spans="1:24" s="17" customFormat="1" ht="15" customHeight="1" x14ac:dyDescent="0.25">
      <c r="A464" s="69"/>
      <c r="B464" s="70"/>
      <c r="C464" s="71"/>
      <c r="D464" s="109" t="s">
        <v>935</v>
      </c>
      <c r="E464" s="113" t="s">
        <v>936</v>
      </c>
      <c r="F464" s="181"/>
      <c r="G464" s="239">
        <v>0</v>
      </c>
      <c r="H464" s="228"/>
      <c r="I464" s="257"/>
      <c r="J464" s="220"/>
      <c r="K464" s="240">
        <f t="shared" si="15"/>
        <v>0</v>
      </c>
      <c r="L464" s="290">
        <v>0</v>
      </c>
      <c r="M464" s="290">
        <f t="shared" si="16"/>
        <v>0</v>
      </c>
      <c r="N464" s="35"/>
      <c r="P464" s="37"/>
      <c r="V464" s="45"/>
      <c r="W464" s="46"/>
      <c r="X464" s="45"/>
    </row>
    <row r="465" spans="1:24" s="18" customFormat="1" ht="15" customHeight="1" x14ac:dyDescent="0.25">
      <c r="A465" s="69" t="s">
        <v>6</v>
      </c>
      <c r="B465" s="70"/>
      <c r="C465" s="71"/>
      <c r="D465" s="107" t="s">
        <v>937</v>
      </c>
      <c r="E465" s="118" t="s">
        <v>938</v>
      </c>
      <c r="F465" s="88">
        <f>SUM(F466:F475)</f>
        <v>0</v>
      </c>
      <c r="G465" s="247">
        <v>3113000</v>
      </c>
      <c r="H465" s="228"/>
      <c r="I465" s="243">
        <v>0</v>
      </c>
      <c r="J465" s="220"/>
      <c r="K465" s="248">
        <f t="shared" si="15"/>
        <v>3113000</v>
      </c>
      <c r="L465" s="291">
        <v>0</v>
      </c>
      <c r="M465" s="291">
        <f t="shared" si="16"/>
        <v>3113000</v>
      </c>
      <c r="N465" s="35"/>
      <c r="P465" s="37"/>
      <c r="V465" s="45"/>
      <c r="W465" s="46"/>
      <c r="X465" s="45"/>
    </row>
    <row r="466" spans="1:24" s="18" customFormat="1" ht="15" customHeight="1" x14ac:dyDescent="0.25">
      <c r="A466" s="69"/>
      <c r="B466" s="70"/>
      <c r="C466" s="71"/>
      <c r="D466" s="109" t="s">
        <v>939</v>
      </c>
      <c r="E466" s="113" t="s">
        <v>940</v>
      </c>
      <c r="F466" s="181"/>
      <c r="G466" s="239">
        <v>883000</v>
      </c>
      <c r="H466" s="228"/>
      <c r="I466" s="242"/>
      <c r="J466" s="220"/>
      <c r="K466" s="240">
        <f t="shared" si="15"/>
        <v>883000</v>
      </c>
      <c r="L466" s="290">
        <v>0</v>
      </c>
      <c r="M466" s="290">
        <f t="shared" si="16"/>
        <v>883000</v>
      </c>
      <c r="N466" s="35"/>
      <c r="P466" s="37"/>
      <c r="V466" s="45"/>
      <c r="W466" s="46"/>
      <c r="X466" s="45"/>
    </row>
    <row r="467" spans="1:24" s="18" customFormat="1" ht="15" customHeight="1" x14ac:dyDescent="0.25">
      <c r="A467" s="69"/>
      <c r="B467" s="70"/>
      <c r="C467" s="71"/>
      <c r="D467" s="109" t="s">
        <v>941</v>
      </c>
      <c r="E467" s="113" t="s">
        <v>942</v>
      </c>
      <c r="F467" s="181"/>
      <c r="G467" s="239">
        <v>120000</v>
      </c>
      <c r="H467" s="228"/>
      <c r="I467" s="242"/>
      <c r="J467" s="220"/>
      <c r="K467" s="240">
        <f t="shared" si="15"/>
        <v>120000</v>
      </c>
      <c r="L467" s="290">
        <v>0</v>
      </c>
      <c r="M467" s="290">
        <f t="shared" si="16"/>
        <v>120000</v>
      </c>
      <c r="N467" s="35"/>
      <c r="P467" s="37"/>
      <c r="V467" s="45"/>
      <c r="W467" s="46"/>
      <c r="X467" s="45"/>
    </row>
    <row r="468" spans="1:24" s="18" customFormat="1" ht="15" customHeight="1" x14ac:dyDescent="0.25">
      <c r="A468" s="69"/>
      <c r="B468" s="70"/>
      <c r="C468" s="71"/>
      <c r="D468" s="109" t="s">
        <v>943</v>
      </c>
      <c r="E468" s="113" t="s">
        <v>944</v>
      </c>
      <c r="F468" s="181"/>
      <c r="G468" s="239">
        <v>990000</v>
      </c>
      <c r="H468" s="228"/>
      <c r="I468" s="242"/>
      <c r="J468" s="220"/>
      <c r="K468" s="240">
        <f t="shared" si="15"/>
        <v>990000</v>
      </c>
      <c r="L468" s="290">
        <v>0</v>
      </c>
      <c r="M468" s="290">
        <f t="shared" si="16"/>
        <v>990000</v>
      </c>
      <c r="N468" s="35"/>
      <c r="P468" s="37"/>
      <c r="V468" s="45"/>
      <c r="W468" s="46"/>
      <c r="X468" s="45"/>
    </row>
    <row r="469" spans="1:24" s="18" customFormat="1" ht="15" customHeight="1" x14ac:dyDescent="0.25">
      <c r="A469" s="69"/>
      <c r="B469" s="70"/>
      <c r="C469" s="71"/>
      <c r="D469" s="109" t="s">
        <v>945</v>
      </c>
      <c r="E469" s="113" t="s">
        <v>946</v>
      </c>
      <c r="F469" s="181"/>
      <c r="G469" s="239">
        <v>100000</v>
      </c>
      <c r="H469" s="228"/>
      <c r="I469" s="242"/>
      <c r="J469" s="220"/>
      <c r="K469" s="240">
        <f t="shared" si="15"/>
        <v>100000</v>
      </c>
      <c r="L469" s="290">
        <v>0</v>
      </c>
      <c r="M469" s="290">
        <f t="shared" si="16"/>
        <v>100000</v>
      </c>
      <c r="N469" s="35"/>
      <c r="P469" s="37"/>
      <c r="V469" s="45"/>
      <c r="W469" s="46"/>
      <c r="X469" s="45"/>
    </row>
    <row r="470" spans="1:24" s="18" customFormat="1" ht="15" customHeight="1" x14ac:dyDescent="0.25">
      <c r="A470" s="69"/>
      <c r="B470" s="70"/>
      <c r="C470" s="71"/>
      <c r="D470" s="109" t="s">
        <v>947</v>
      </c>
      <c r="E470" s="113" t="s">
        <v>948</v>
      </c>
      <c r="F470" s="181"/>
      <c r="G470" s="239">
        <v>1020000</v>
      </c>
      <c r="H470" s="228"/>
      <c r="I470" s="242"/>
      <c r="J470" s="220"/>
      <c r="K470" s="240">
        <f t="shared" si="15"/>
        <v>1020000</v>
      </c>
      <c r="L470" s="290">
        <v>0</v>
      </c>
      <c r="M470" s="290">
        <f t="shared" si="16"/>
        <v>1020000</v>
      </c>
      <c r="N470" s="35"/>
      <c r="P470" s="37"/>
      <c r="V470" s="45"/>
      <c r="W470" s="46"/>
      <c r="X470" s="45"/>
    </row>
    <row r="471" spans="1:24" s="18" customFormat="1" ht="15" customHeight="1" x14ac:dyDescent="0.25">
      <c r="A471" s="69"/>
      <c r="B471" s="70"/>
      <c r="C471" s="71"/>
      <c r="D471" s="109" t="s">
        <v>949</v>
      </c>
      <c r="E471" s="113" t="s">
        <v>950</v>
      </c>
      <c r="F471" s="181"/>
      <c r="G471" s="239">
        <v>0</v>
      </c>
      <c r="H471" s="228"/>
      <c r="I471" s="242"/>
      <c r="J471" s="220"/>
      <c r="K471" s="240">
        <f t="shared" si="15"/>
        <v>0</v>
      </c>
      <c r="L471" s="290">
        <v>0</v>
      </c>
      <c r="M471" s="290">
        <f t="shared" si="16"/>
        <v>0</v>
      </c>
      <c r="N471" s="35"/>
      <c r="P471" s="37"/>
      <c r="V471" s="45"/>
      <c r="W471" s="46"/>
      <c r="X471" s="45"/>
    </row>
    <row r="472" spans="1:24" s="18" customFormat="1" ht="15" customHeight="1" x14ac:dyDescent="0.25">
      <c r="A472" s="69"/>
      <c r="B472" s="70"/>
      <c r="C472" s="71"/>
      <c r="D472" s="109" t="s">
        <v>951</v>
      </c>
      <c r="E472" s="113" t="s">
        <v>952</v>
      </c>
      <c r="F472" s="181"/>
      <c r="G472" s="239">
        <v>0</v>
      </c>
      <c r="H472" s="228"/>
      <c r="I472" s="242"/>
      <c r="J472" s="220"/>
      <c r="K472" s="240">
        <f t="shared" si="15"/>
        <v>0</v>
      </c>
      <c r="L472" s="290">
        <v>0</v>
      </c>
      <c r="M472" s="290">
        <f t="shared" si="16"/>
        <v>0</v>
      </c>
      <c r="N472" s="35"/>
      <c r="P472" s="37"/>
      <c r="V472" s="45"/>
      <c r="W472" s="46"/>
      <c r="X472" s="45"/>
    </row>
    <row r="473" spans="1:24" s="18" customFormat="1" ht="15" customHeight="1" x14ac:dyDescent="0.25">
      <c r="A473" s="69"/>
      <c r="B473" s="70"/>
      <c r="C473" s="71"/>
      <c r="D473" s="109" t="s">
        <v>953</v>
      </c>
      <c r="E473" s="113" t="s">
        <v>954</v>
      </c>
      <c r="F473" s="181"/>
      <c r="G473" s="239">
        <v>0</v>
      </c>
      <c r="H473" s="228"/>
      <c r="I473" s="242"/>
      <c r="J473" s="220"/>
      <c r="K473" s="240">
        <f t="shared" si="15"/>
        <v>0</v>
      </c>
      <c r="L473" s="290">
        <v>0</v>
      </c>
      <c r="M473" s="290">
        <f t="shared" si="16"/>
        <v>0</v>
      </c>
      <c r="N473" s="35"/>
      <c r="P473" s="37"/>
      <c r="V473" s="45"/>
      <c r="W473" s="46"/>
      <c r="X473" s="45"/>
    </row>
    <row r="474" spans="1:24" s="18" customFormat="1" ht="15" customHeight="1" x14ac:dyDescent="0.25">
      <c r="A474" s="69"/>
      <c r="B474" s="70"/>
      <c r="C474" s="71"/>
      <c r="D474" s="109" t="s">
        <v>955</v>
      </c>
      <c r="E474" s="113" t="s">
        <v>956</v>
      </c>
      <c r="F474" s="181"/>
      <c r="G474" s="239">
        <v>0</v>
      </c>
      <c r="H474" s="228"/>
      <c r="I474" s="242"/>
      <c r="J474" s="220"/>
      <c r="K474" s="240">
        <f t="shared" si="15"/>
        <v>0</v>
      </c>
      <c r="L474" s="290">
        <v>0</v>
      </c>
      <c r="M474" s="290">
        <f t="shared" si="16"/>
        <v>0</v>
      </c>
      <c r="N474" s="35"/>
      <c r="P474" s="37"/>
      <c r="V474" s="45"/>
      <c r="W474" s="46"/>
      <c r="X474" s="45"/>
    </row>
    <row r="475" spans="1:24" s="18" customFormat="1" ht="15" customHeight="1" x14ac:dyDescent="0.25">
      <c r="A475" s="69"/>
      <c r="B475" s="70"/>
      <c r="C475" s="71"/>
      <c r="D475" s="109" t="s">
        <v>957</v>
      </c>
      <c r="E475" s="113" t="s">
        <v>958</v>
      </c>
      <c r="F475" s="181"/>
      <c r="G475" s="239">
        <v>0</v>
      </c>
      <c r="H475" s="228"/>
      <c r="I475" s="241"/>
      <c r="J475" s="220"/>
      <c r="K475" s="240">
        <f t="shared" si="15"/>
        <v>0</v>
      </c>
      <c r="L475" s="290">
        <v>0</v>
      </c>
      <c r="M475" s="290">
        <f t="shared" si="16"/>
        <v>0</v>
      </c>
      <c r="N475" s="35"/>
      <c r="P475" s="37"/>
      <c r="V475" s="45"/>
      <c r="W475" s="46"/>
      <c r="X475" s="45"/>
    </row>
    <row r="476" spans="1:24" s="60" customFormat="1" ht="20.100000000000001" customHeight="1" thickBot="1" x14ac:dyDescent="0.3">
      <c r="A476" s="47" t="s">
        <v>6</v>
      </c>
      <c r="B476" s="54"/>
      <c r="C476" s="138"/>
      <c r="D476" s="94" t="s">
        <v>959</v>
      </c>
      <c r="E476" s="139" t="s">
        <v>960</v>
      </c>
      <c r="F476" s="188">
        <v>0</v>
      </c>
      <c r="G476" s="267">
        <v>745003146.77999997</v>
      </c>
      <c r="H476" s="228"/>
      <c r="I476" s="267">
        <v>3889988.51</v>
      </c>
      <c r="J476" s="220"/>
      <c r="K476" s="268">
        <f t="shared" si="15"/>
        <v>741113158.26999998</v>
      </c>
      <c r="L476" s="312">
        <v>38274211.47255931</v>
      </c>
      <c r="M476" s="312">
        <f t="shared" si="16"/>
        <v>702838946.79744065</v>
      </c>
      <c r="N476" s="35"/>
      <c r="P476" s="37"/>
      <c r="V476" s="45"/>
      <c r="W476" s="46"/>
      <c r="X476" s="45"/>
    </row>
    <row r="477" spans="1:24" s="101" customFormat="1" ht="20.100000000000001" customHeight="1" thickBot="1" x14ac:dyDescent="0.3">
      <c r="A477" s="140"/>
      <c r="B477" s="141"/>
      <c r="C477" s="97"/>
      <c r="D477" s="142"/>
      <c r="E477" s="143"/>
      <c r="F477" s="195"/>
      <c r="G477" s="313"/>
      <c r="H477" s="271"/>
      <c r="I477" s="272"/>
      <c r="J477" s="273"/>
      <c r="K477" s="274">
        <f t="shared" si="15"/>
        <v>0</v>
      </c>
      <c r="L477" s="314"/>
      <c r="M477" s="314">
        <f t="shared" si="16"/>
        <v>0</v>
      </c>
      <c r="N477" s="100"/>
      <c r="P477" s="102"/>
      <c r="V477" s="45"/>
      <c r="W477" s="46"/>
      <c r="X477" s="45"/>
    </row>
    <row r="478" spans="1:24" s="60" customFormat="1" ht="15" customHeight="1" x14ac:dyDescent="0.25">
      <c r="A478" s="47"/>
      <c r="B478" s="54"/>
      <c r="C478" s="55"/>
      <c r="D478" s="103"/>
      <c r="E478" s="144" t="s">
        <v>961</v>
      </c>
      <c r="F478" s="190"/>
      <c r="G478" s="276"/>
      <c r="H478" s="228"/>
      <c r="I478" s="315"/>
      <c r="J478" s="220"/>
      <c r="K478" s="233">
        <f t="shared" si="15"/>
        <v>0</v>
      </c>
      <c r="L478" s="316"/>
      <c r="M478" s="316">
        <f t="shared" si="16"/>
        <v>0</v>
      </c>
      <c r="N478" s="35"/>
      <c r="P478" s="37"/>
      <c r="V478" s="45"/>
      <c r="W478" s="46"/>
      <c r="X478" s="45"/>
    </row>
    <row r="479" spans="1:24" s="60" customFormat="1" ht="15" customHeight="1" x14ac:dyDescent="0.25">
      <c r="A479" s="47" t="s">
        <v>6</v>
      </c>
      <c r="B479" s="54"/>
      <c r="C479" s="55"/>
      <c r="D479" s="145" t="s">
        <v>962</v>
      </c>
      <c r="E479" s="126" t="s">
        <v>963</v>
      </c>
      <c r="F479" s="146">
        <f>SUM(F480:F482)</f>
        <v>0</v>
      </c>
      <c r="G479" s="317">
        <v>0</v>
      </c>
      <c r="H479" s="228"/>
      <c r="I479" s="243">
        <v>0</v>
      </c>
      <c r="J479" s="220"/>
      <c r="K479" s="318">
        <f t="shared" si="15"/>
        <v>0</v>
      </c>
      <c r="L479" s="305">
        <v>0</v>
      </c>
      <c r="M479" s="305">
        <f t="shared" si="16"/>
        <v>0</v>
      </c>
      <c r="N479" s="35"/>
      <c r="P479" s="37"/>
      <c r="V479" s="45"/>
      <c r="W479" s="46"/>
      <c r="X479" s="45"/>
    </row>
    <row r="480" spans="1:24" s="60" customFormat="1" ht="15" customHeight="1" x14ac:dyDescent="0.25">
      <c r="A480" s="47"/>
      <c r="B480" s="54"/>
      <c r="C480" s="55"/>
      <c r="D480" s="107" t="s">
        <v>964</v>
      </c>
      <c r="E480" s="147" t="s">
        <v>965</v>
      </c>
      <c r="F480" s="186"/>
      <c r="G480" s="319">
        <v>0</v>
      </c>
      <c r="H480" s="228"/>
      <c r="I480" s="242"/>
      <c r="J480" s="220"/>
      <c r="K480" s="320">
        <f t="shared" si="15"/>
        <v>0</v>
      </c>
      <c r="L480" s="303">
        <v>0</v>
      </c>
      <c r="M480" s="303">
        <f t="shared" si="16"/>
        <v>0</v>
      </c>
      <c r="N480" s="35"/>
      <c r="P480" s="37"/>
      <c r="V480" s="45"/>
      <c r="W480" s="46"/>
      <c r="X480" s="45"/>
    </row>
    <row r="481" spans="1:24" s="60" customFormat="1" ht="15" customHeight="1" x14ac:dyDescent="0.25">
      <c r="A481" s="47"/>
      <c r="B481" s="54"/>
      <c r="C481" s="55"/>
      <c r="D481" s="107" t="s">
        <v>966</v>
      </c>
      <c r="E481" s="147" t="s">
        <v>967</v>
      </c>
      <c r="F481" s="186"/>
      <c r="G481" s="319">
        <v>0</v>
      </c>
      <c r="H481" s="228"/>
      <c r="I481" s="242"/>
      <c r="J481" s="220"/>
      <c r="K481" s="320">
        <f t="shared" si="15"/>
        <v>0</v>
      </c>
      <c r="L481" s="303">
        <v>0</v>
      </c>
      <c r="M481" s="303">
        <f t="shared" si="16"/>
        <v>0</v>
      </c>
      <c r="N481" s="35"/>
      <c r="P481" s="37"/>
      <c r="V481" s="45"/>
      <c r="W481" s="46"/>
      <c r="X481" s="45"/>
    </row>
    <row r="482" spans="1:24" s="60" customFormat="1" ht="15" customHeight="1" x14ac:dyDescent="0.25">
      <c r="A482" s="47"/>
      <c r="B482" s="54"/>
      <c r="C482" s="55"/>
      <c r="D482" s="107" t="s">
        <v>968</v>
      </c>
      <c r="E482" s="147" t="s">
        <v>969</v>
      </c>
      <c r="F482" s="186"/>
      <c r="G482" s="319">
        <v>0</v>
      </c>
      <c r="H482" s="228"/>
      <c r="I482" s="242"/>
      <c r="J482" s="220"/>
      <c r="K482" s="320">
        <f t="shared" si="15"/>
        <v>0</v>
      </c>
      <c r="L482" s="303">
        <v>0</v>
      </c>
      <c r="M482" s="303">
        <f t="shared" si="16"/>
        <v>0</v>
      </c>
      <c r="N482" s="35"/>
      <c r="P482" s="37"/>
      <c r="V482" s="45"/>
      <c r="W482" s="46"/>
      <c r="X482" s="45"/>
    </row>
    <row r="483" spans="1:24" s="60" customFormat="1" ht="15" customHeight="1" x14ac:dyDescent="0.25">
      <c r="A483" s="47" t="s">
        <v>6</v>
      </c>
      <c r="B483" s="54"/>
      <c r="C483" s="55"/>
      <c r="D483" s="145" t="s">
        <v>970</v>
      </c>
      <c r="E483" s="126" t="s">
        <v>971</v>
      </c>
      <c r="F483" s="75">
        <f>SUM(F484:F488)</f>
        <v>0</v>
      </c>
      <c r="G483" s="250">
        <v>0</v>
      </c>
      <c r="H483" s="228"/>
      <c r="I483" s="243">
        <v>0</v>
      </c>
      <c r="J483" s="220"/>
      <c r="K483" s="221">
        <f t="shared" si="15"/>
        <v>0</v>
      </c>
      <c r="L483" s="305">
        <v>0</v>
      </c>
      <c r="M483" s="305">
        <f t="shared" si="16"/>
        <v>0</v>
      </c>
      <c r="N483" s="35"/>
      <c r="P483" s="37"/>
      <c r="V483" s="45"/>
      <c r="W483" s="46"/>
      <c r="X483" s="45"/>
    </row>
    <row r="484" spans="1:24" s="60" customFormat="1" ht="15" customHeight="1" x14ac:dyDescent="0.25">
      <c r="A484" s="47"/>
      <c r="B484" s="54"/>
      <c r="C484" s="55"/>
      <c r="D484" s="107" t="s">
        <v>972</v>
      </c>
      <c r="E484" s="147" t="s">
        <v>973</v>
      </c>
      <c r="F484" s="186"/>
      <c r="G484" s="264">
        <v>0</v>
      </c>
      <c r="H484" s="228"/>
      <c r="I484" s="242"/>
      <c r="J484" s="220"/>
      <c r="K484" s="265">
        <f t="shared" si="15"/>
        <v>0</v>
      </c>
      <c r="L484" s="303">
        <v>0</v>
      </c>
      <c r="M484" s="303">
        <f t="shared" si="16"/>
        <v>0</v>
      </c>
      <c r="N484" s="35"/>
      <c r="P484" s="37"/>
      <c r="V484" s="45"/>
      <c r="W484" s="46"/>
      <c r="X484" s="45"/>
    </row>
    <row r="485" spans="1:24" s="60" customFormat="1" ht="15" customHeight="1" x14ac:dyDescent="0.25">
      <c r="A485" s="47"/>
      <c r="B485" s="54"/>
      <c r="C485" s="55"/>
      <c r="D485" s="107" t="s">
        <v>974</v>
      </c>
      <c r="E485" s="147" t="s">
        <v>975</v>
      </c>
      <c r="F485" s="186"/>
      <c r="G485" s="264">
        <v>0</v>
      </c>
      <c r="H485" s="228"/>
      <c r="I485" s="242"/>
      <c r="J485" s="220"/>
      <c r="K485" s="265">
        <f t="shared" si="15"/>
        <v>0</v>
      </c>
      <c r="L485" s="303">
        <v>0</v>
      </c>
      <c r="M485" s="303">
        <f t="shared" si="16"/>
        <v>0</v>
      </c>
      <c r="N485" s="35"/>
      <c r="P485" s="37"/>
      <c r="V485" s="45"/>
      <c r="W485" s="46"/>
      <c r="X485" s="45"/>
    </row>
    <row r="486" spans="1:24" s="60" customFormat="1" ht="15" customHeight="1" x14ac:dyDescent="0.25">
      <c r="A486" s="47"/>
      <c r="B486" s="54"/>
      <c r="C486" s="55"/>
      <c r="D486" s="107" t="s">
        <v>976</v>
      </c>
      <c r="E486" s="147" t="s">
        <v>977</v>
      </c>
      <c r="F486" s="186"/>
      <c r="G486" s="264">
        <v>0</v>
      </c>
      <c r="H486" s="228"/>
      <c r="I486" s="242"/>
      <c r="J486" s="220"/>
      <c r="K486" s="265">
        <f t="shared" si="15"/>
        <v>0</v>
      </c>
      <c r="L486" s="303">
        <v>0</v>
      </c>
      <c r="M486" s="303">
        <f t="shared" si="16"/>
        <v>0</v>
      </c>
      <c r="N486" s="35"/>
      <c r="P486" s="37"/>
      <c r="V486" s="45"/>
      <c r="W486" s="46"/>
      <c r="X486" s="45"/>
    </row>
    <row r="487" spans="1:24" s="60" customFormat="1" ht="15" customHeight="1" x14ac:dyDescent="0.25">
      <c r="A487" s="47"/>
      <c r="B487" s="54"/>
      <c r="C487" s="55"/>
      <c r="D487" s="107" t="s">
        <v>978</v>
      </c>
      <c r="E487" s="147" t="s">
        <v>979</v>
      </c>
      <c r="F487" s="186"/>
      <c r="G487" s="264">
        <v>0</v>
      </c>
      <c r="H487" s="228"/>
      <c r="I487" s="242"/>
      <c r="J487" s="220"/>
      <c r="K487" s="265">
        <f t="shared" si="15"/>
        <v>0</v>
      </c>
      <c r="L487" s="303">
        <v>0</v>
      </c>
      <c r="M487" s="303">
        <f t="shared" si="16"/>
        <v>0</v>
      </c>
      <c r="N487" s="35"/>
      <c r="P487" s="37"/>
      <c r="V487" s="45"/>
      <c r="W487" s="46"/>
      <c r="X487" s="45"/>
    </row>
    <row r="488" spans="1:24" s="60" customFormat="1" ht="15" customHeight="1" x14ac:dyDescent="0.25">
      <c r="A488" s="47"/>
      <c r="B488" s="54"/>
      <c r="C488" s="55"/>
      <c r="D488" s="107" t="s">
        <v>980</v>
      </c>
      <c r="E488" s="147" t="s">
        <v>981</v>
      </c>
      <c r="F488" s="186"/>
      <c r="G488" s="264">
        <v>0</v>
      </c>
      <c r="H488" s="228"/>
      <c r="I488" s="242"/>
      <c r="J488" s="220"/>
      <c r="K488" s="265">
        <f t="shared" si="15"/>
        <v>0</v>
      </c>
      <c r="L488" s="303">
        <v>0</v>
      </c>
      <c r="M488" s="303">
        <f t="shared" si="16"/>
        <v>0</v>
      </c>
      <c r="N488" s="35"/>
      <c r="P488" s="37"/>
      <c r="V488" s="45"/>
      <c r="W488" s="46"/>
      <c r="X488" s="45"/>
    </row>
    <row r="489" spans="1:24" s="60" customFormat="1" ht="15" customHeight="1" x14ac:dyDescent="0.25">
      <c r="A489" s="47" t="s">
        <v>6</v>
      </c>
      <c r="B489" s="54"/>
      <c r="C489" s="55"/>
      <c r="D489" s="145" t="s">
        <v>982</v>
      </c>
      <c r="E489" s="126" t="s">
        <v>983</v>
      </c>
      <c r="F489" s="75">
        <f>SUM(F490:F492)</f>
        <v>0</v>
      </c>
      <c r="G489" s="250">
        <v>460.57</v>
      </c>
      <c r="H489" s="228"/>
      <c r="I489" s="243">
        <v>0</v>
      </c>
      <c r="J489" s="220"/>
      <c r="K489" s="221">
        <f t="shared" si="15"/>
        <v>460.57</v>
      </c>
      <c r="L489" s="305">
        <v>0</v>
      </c>
      <c r="M489" s="305">
        <f t="shared" si="16"/>
        <v>460.57</v>
      </c>
      <c r="N489" s="35"/>
      <c r="P489" s="37"/>
      <c r="V489" s="45"/>
      <c r="W489" s="46"/>
      <c r="X489" s="45"/>
    </row>
    <row r="490" spans="1:24" s="60" customFormat="1" ht="15" customHeight="1" x14ac:dyDescent="0.25">
      <c r="A490" s="47"/>
      <c r="B490" s="54"/>
      <c r="C490" s="55"/>
      <c r="D490" s="107" t="s">
        <v>984</v>
      </c>
      <c r="E490" s="147" t="s">
        <v>985</v>
      </c>
      <c r="F490" s="186"/>
      <c r="G490" s="264">
        <v>0</v>
      </c>
      <c r="H490" s="228"/>
      <c r="I490" s="242"/>
      <c r="J490" s="220"/>
      <c r="K490" s="265">
        <f t="shared" si="15"/>
        <v>0</v>
      </c>
      <c r="L490" s="303">
        <v>0</v>
      </c>
      <c r="M490" s="303">
        <f t="shared" si="16"/>
        <v>0</v>
      </c>
      <c r="N490" s="35"/>
      <c r="P490" s="37"/>
      <c r="V490" s="45"/>
      <c r="W490" s="46"/>
      <c r="X490" s="45"/>
    </row>
    <row r="491" spans="1:24" s="60" customFormat="1" ht="15" customHeight="1" x14ac:dyDescent="0.25">
      <c r="A491" s="47"/>
      <c r="B491" s="54"/>
      <c r="C491" s="55"/>
      <c r="D491" s="107" t="s">
        <v>986</v>
      </c>
      <c r="E491" s="147" t="s">
        <v>987</v>
      </c>
      <c r="F491" s="186"/>
      <c r="G491" s="264">
        <v>0</v>
      </c>
      <c r="H491" s="228"/>
      <c r="I491" s="242"/>
      <c r="J491" s="220"/>
      <c r="K491" s="265">
        <f t="shared" si="15"/>
        <v>0</v>
      </c>
      <c r="L491" s="303">
        <v>0</v>
      </c>
      <c r="M491" s="303">
        <f t="shared" si="16"/>
        <v>0</v>
      </c>
      <c r="N491" s="35"/>
      <c r="P491" s="37"/>
      <c r="V491" s="45"/>
      <c r="W491" s="46"/>
      <c r="X491" s="45"/>
    </row>
    <row r="492" spans="1:24" s="60" customFormat="1" ht="15" customHeight="1" x14ac:dyDescent="0.25">
      <c r="A492" s="47"/>
      <c r="B492" s="54"/>
      <c r="C492" s="55"/>
      <c r="D492" s="107" t="s">
        <v>988</v>
      </c>
      <c r="E492" s="147" t="s">
        <v>989</v>
      </c>
      <c r="F492" s="186"/>
      <c r="G492" s="264">
        <v>460.57</v>
      </c>
      <c r="H492" s="228"/>
      <c r="I492" s="242"/>
      <c r="J492" s="220"/>
      <c r="K492" s="265">
        <f t="shared" si="15"/>
        <v>460.57</v>
      </c>
      <c r="L492" s="303">
        <v>0</v>
      </c>
      <c r="M492" s="303">
        <f t="shared" si="16"/>
        <v>460.57</v>
      </c>
      <c r="N492" s="35"/>
      <c r="P492" s="37"/>
      <c r="V492" s="45"/>
      <c r="W492" s="46"/>
      <c r="X492" s="45"/>
    </row>
    <row r="493" spans="1:24" s="60" customFormat="1" ht="15" customHeight="1" x14ac:dyDescent="0.25">
      <c r="A493" s="47" t="s">
        <v>6</v>
      </c>
      <c r="B493" s="54"/>
      <c r="C493" s="55"/>
      <c r="D493" s="145" t="s">
        <v>990</v>
      </c>
      <c r="E493" s="126" t="s">
        <v>991</v>
      </c>
      <c r="F493" s="75">
        <f>SUM(F494:F495)</f>
        <v>0</v>
      </c>
      <c r="G493" s="250">
        <v>0</v>
      </c>
      <c r="H493" s="228"/>
      <c r="I493" s="243">
        <v>0</v>
      </c>
      <c r="J493" s="220"/>
      <c r="K493" s="221">
        <f t="shared" si="15"/>
        <v>0</v>
      </c>
      <c r="L493" s="305">
        <v>0</v>
      </c>
      <c r="M493" s="305">
        <f t="shared" si="16"/>
        <v>0</v>
      </c>
      <c r="N493" s="35"/>
      <c r="P493" s="37"/>
      <c r="V493" s="45"/>
      <c r="W493" s="46"/>
      <c r="X493" s="45"/>
    </row>
    <row r="494" spans="1:24" s="60" customFormat="1" ht="15" customHeight="1" x14ac:dyDescent="0.25">
      <c r="A494" s="47"/>
      <c r="B494" s="54"/>
      <c r="C494" s="55"/>
      <c r="D494" s="107" t="s">
        <v>992</v>
      </c>
      <c r="E494" s="147" t="s">
        <v>993</v>
      </c>
      <c r="F494" s="186"/>
      <c r="G494" s="264">
        <v>0</v>
      </c>
      <c r="H494" s="228"/>
      <c r="I494" s="242"/>
      <c r="J494" s="220"/>
      <c r="K494" s="265">
        <f t="shared" si="15"/>
        <v>0</v>
      </c>
      <c r="L494" s="303">
        <v>0</v>
      </c>
      <c r="M494" s="303">
        <f t="shared" si="16"/>
        <v>0</v>
      </c>
      <c r="N494" s="35"/>
      <c r="P494" s="37"/>
      <c r="V494" s="45"/>
      <c r="W494" s="46"/>
      <c r="X494" s="45"/>
    </row>
    <row r="495" spans="1:24" s="60" customFormat="1" ht="15" customHeight="1" x14ac:dyDescent="0.25">
      <c r="A495" s="47"/>
      <c r="B495" s="54"/>
      <c r="C495" s="55"/>
      <c r="D495" s="107" t="s">
        <v>994</v>
      </c>
      <c r="E495" s="147" t="s">
        <v>995</v>
      </c>
      <c r="F495" s="186"/>
      <c r="G495" s="264">
        <v>0</v>
      </c>
      <c r="H495" s="228"/>
      <c r="I495" s="242"/>
      <c r="J495" s="220"/>
      <c r="K495" s="265">
        <f t="shared" si="15"/>
        <v>0</v>
      </c>
      <c r="L495" s="303">
        <v>0</v>
      </c>
      <c r="M495" s="303">
        <f t="shared" si="16"/>
        <v>0</v>
      </c>
      <c r="N495" s="35"/>
      <c r="P495" s="37"/>
      <c r="V495" s="45"/>
      <c r="W495" s="46"/>
      <c r="X495" s="45"/>
    </row>
    <row r="496" spans="1:24" s="60" customFormat="1" ht="20.100000000000001" customHeight="1" thickBot="1" x14ac:dyDescent="0.3">
      <c r="A496" s="47" t="s">
        <v>6</v>
      </c>
      <c r="B496" s="54"/>
      <c r="C496" s="138"/>
      <c r="D496" s="94" t="s">
        <v>996</v>
      </c>
      <c r="E496" s="139" t="s">
        <v>997</v>
      </c>
      <c r="F496" s="196">
        <f>+F479+F483-F489-F493</f>
        <v>0</v>
      </c>
      <c r="G496" s="267">
        <v>-460.57</v>
      </c>
      <c r="H496" s="228"/>
      <c r="I496" s="267">
        <v>0</v>
      </c>
      <c r="J496" s="220"/>
      <c r="K496" s="268">
        <f t="shared" si="15"/>
        <v>-460.57</v>
      </c>
      <c r="L496" s="312">
        <v>0</v>
      </c>
      <c r="M496" s="312">
        <f t="shared" si="16"/>
        <v>-460.57</v>
      </c>
      <c r="N496" s="35"/>
      <c r="P496" s="37"/>
      <c r="V496" s="45"/>
      <c r="W496" s="46"/>
      <c r="X496" s="45"/>
    </row>
    <row r="497" spans="1:24" s="60" customFormat="1" ht="20.100000000000001" customHeight="1" thickBot="1" x14ac:dyDescent="0.3">
      <c r="A497" s="47"/>
      <c r="B497" s="54"/>
      <c r="C497" s="138"/>
      <c r="D497" s="142"/>
      <c r="E497" s="143"/>
      <c r="F497" s="195"/>
      <c r="G497" s="313"/>
      <c r="H497" s="228"/>
      <c r="I497" s="243"/>
      <c r="J497" s="220"/>
      <c r="K497" s="274">
        <f t="shared" si="15"/>
        <v>0</v>
      </c>
      <c r="L497" s="275"/>
      <c r="M497" s="275">
        <f t="shared" si="16"/>
        <v>0</v>
      </c>
      <c r="N497" s="35"/>
      <c r="P497" s="37"/>
      <c r="V497" s="45"/>
      <c r="W497" s="46"/>
      <c r="X497" s="45"/>
    </row>
    <row r="498" spans="1:24" s="60" customFormat="1" ht="15" customHeight="1" x14ac:dyDescent="0.25">
      <c r="A498" s="47"/>
      <c r="B498" s="54"/>
      <c r="C498" s="55"/>
      <c r="D498" s="103"/>
      <c r="E498" s="144" t="s">
        <v>998</v>
      </c>
      <c r="F498" s="190"/>
      <c r="G498" s="276">
        <v>0</v>
      </c>
      <c r="H498" s="228"/>
      <c r="I498" s="242"/>
      <c r="J498" s="220"/>
      <c r="K498" s="233">
        <f t="shared" si="15"/>
        <v>0</v>
      </c>
      <c r="L498" s="321"/>
      <c r="M498" s="321">
        <f t="shared" si="16"/>
        <v>0</v>
      </c>
      <c r="N498" s="35"/>
      <c r="P498" s="37"/>
      <c r="V498" s="45"/>
      <c r="W498" s="46"/>
      <c r="X498" s="45"/>
    </row>
    <row r="499" spans="1:24" s="60" customFormat="1" ht="15" customHeight="1" x14ac:dyDescent="0.25">
      <c r="A499" s="47"/>
      <c r="B499" s="54"/>
      <c r="C499" s="55"/>
      <c r="D499" s="145" t="s">
        <v>999</v>
      </c>
      <c r="E499" s="148" t="s">
        <v>1000</v>
      </c>
      <c r="F499" s="197"/>
      <c r="G499" s="264">
        <v>0</v>
      </c>
      <c r="H499" s="228"/>
      <c r="I499" s="242"/>
      <c r="J499" s="220"/>
      <c r="K499" s="265">
        <f t="shared" si="15"/>
        <v>0</v>
      </c>
      <c r="L499" s="311">
        <v>0</v>
      </c>
      <c r="M499" s="311">
        <f t="shared" si="16"/>
        <v>0</v>
      </c>
      <c r="N499" s="35"/>
      <c r="P499" s="37"/>
      <c r="V499" s="45"/>
      <c r="W499" s="46"/>
      <c r="X499" s="45"/>
    </row>
    <row r="500" spans="1:24" s="60" customFormat="1" ht="15" customHeight="1" x14ac:dyDescent="0.25">
      <c r="A500" s="47"/>
      <c r="B500" s="54"/>
      <c r="C500" s="55"/>
      <c r="D500" s="145" t="s">
        <v>1001</v>
      </c>
      <c r="E500" s="148" t="s">
        <v>1002</v>
      </c>
      <c r="F500" s="197"/>
      <c r="G500" s="264">
        <v>0</v>
      </c>
      <c r="H500" s="228"/>
      <c r="I500" s="242"/>
      <c r="J500" s="220"/>
      <c r="K500" s="265">
        <f t="shared" si="15"/>
        <v>0</v>
      </c>
      <c r="L500" s="311">
        <v>0</v>
      </c>
      <c r="M500" s="311">
        <f t="shared" si="16"/>
        <v>0</v>
      </c>
      <c r="N500" s="35"/>
      <c r="P500" s="37"/>
      <c r="V500" s="45"/>
      <c r="W500" s="46"/>
      <c r="X500" s="45"/>
    </row>
    <row r="501" spans="1:24" s="60" customFormat="1" ht="20.100000000000001" customHeight="1" thickBot="1" x14ac:dyDescent="0.3">
      <c r="A501" s="47" t="s">
        <v>6</v>
      </c>
      <c r="B501" s="54"/>
      <c r="C501" s="138"/>
      <c r="D501" s="94" t="s">
        <v>1003</v>
      </c>
      <c r="E501" s="139" t="s">
        <v>1004</v>
      </c>
      <c r="F501" s="188">
        <v>0</v>
      </c>
      <c r="G501" s="267">
        <v>0</v>
      </c>
      <c r="H501" s="228"/>
      <c r="I501" s="267">
        <v>0</v>
      </c>
      <c r="J501" s="220"/>
      <c r="K501" s="268">
        <f t="shared" si="15"/>
        <v>0</v>
      </c>
      <c r="L501" s="322">
        <v>0</v>
      </c>
      <c r="M501" s="322">
        <f t="shared" si="16"/>
        <v>0</v>
      </c>
      <c r="N501" s="35"/>
      <c r="P501" s="37"/>
      <c r="V501" s="45"/>
      <c r="W501" s="46"/>
      <c r="X501" s="45"/>
    </row>
    <row r="502" spans="1:24" s="60" customFormat="1" ht="20.100000000000001" customHeight="1" thickBot="1" x14ac:dyDescent="0.3">
      <c r="A502" s="47"/>
      <c r="B502" s="55"/>
      <c r="C502" s="138"/>
      <c r="D502" s="98"/>
      <c r="E502" s="99"/>
      <c r="F502" s="189"/>
      <c r="G502" s="270"/>
      <c r="H502" s="228"/>
      <c r="I502" s="243"/>
      <c r="J502" s="220"/>
      <c r="K502" s="274">
        <f t="shared" si="15"/>
        <v>0</v>
      </c>
      <c r="L502" s="275"/>
      <c r="M502" s="275">
        <f t="shared" si="16"/>
        <v>0</v>
      </c>
      <c r="N502" s="35"/>
      <c r="P502" s="37"/>
      <c r="V502" s="45"/>
      <c r="W502" s="46"/>
      <c r="X502" s="45"/>
    </row>
    <row r="503" spans="1:24" s="60" customFormat="1" ht="15" customHeight="1" x14ac:dyDescent="0.25">
      <c r="A503" s="47"/>
      <c r="B503" s="54"/>
      <c r="C503" s="55"/>
      <c r="D503" s="103"/>
      <c r="E503" s="144" t="s">
        <v>1005</v>
      </c>
      <c r="F503" s="198"/>
      <c r="G503" s="276">
        <v>0</v>
      </c>
      <c r="H503" s="228"/>
      <c r="I503" s="242"/>
      <c r="J503" s="220"/>
      <c r="K503" s="233">
        <f t="shared" si="15"/>
        <v>0</v>
      </c>
      <c r="L503" s="316"/>
      <c r="M503" s="316">
        <f t="shared" si="16"/>
        <v>0</v>
      </c>
      <c r="N503" s="35"/>
      <c r="P503" s="37"/>
      <c r="V503" s="45"/>
      <c r="W503" s="46"/>
      <c r="X503" s="45"/>
    </row>
    <row r="504" spans="1:24" s="60" customFormat="1" ht="15" customHeight="1" x14ac:dyDescent="0.25">
      <c r="A504" s="47" t="s">
        <v>6</v>
      </c>
      <c r="B504" s="54"/>
      <c r="C504" s="55"/>
      <c r="D504" s="105" t="s">
        <v>1006</v>
      </c>
      <c r="E504" s="126" t="s">
        <v>1007</v>
      </c>
      <c r="F504" s="75">
        <f>+F505+F506</f>
        <v>0</v>
      </c>
      <c r="G504" s="250">
        <v>0</v>
      </c>
      <c r="H504" s="228"/>
      <c r="I504" s="243">
        <v>0</v>
      </c>
      <c r="J504" s="220"/>
      <c r="K504" s="221">
        <f t="shared" si="15"/>
        <v>0</v>
      </c>
      <c r="L504" s="305">
        <v>0</v>
      </c>
      <c r="M504" s="305">
        <f t="shared" si="16"/>
        <v>0</v>
      </c>
      <c r="N504" s="35"/>
      <c r="P504" s="37"/>
      <c r="V504" s="45"/>
      <c r="W504" s="46"/>
      <c r="X504" s="45"/>
    </row>
    <row r="505" spans="1:24" s="60" customFormat="1" ht="15" customHeight="1" x14ac:dyDescent="0.25">
      <c r="A505" s="47"/>
      <c r="B505" s="54"/>
      <c r="C505" s="55"/>
      <c r="D505" s="107" t="s">
        <v>1008</v>
      </c>
      <c r="E505" s="118" t="s">
        <v>1009</v>
      </c>
      <c r="F505" s="182"/>
      <c r="G505" s="253">
        <v>0</v>
      </c>
      <c r="H505" s="228"/>
      <c r="I505" s="242"/>
      <c r="J505" s="220"/>
      <c r="K505" s="254">
        <f t="shared" si="15"/>
        <v>0</v>
      </c>
      <c r="L505" s="303">
        <v>0</v>
      </c>
      <c r="M505" s="303">
        <f t="shared" si="16"/>
        <v>0</v>
      </c>
      <c r="N505" s="35"/>
      <c r="P505" s="37"/>
      <c r="V505" s="45"/>
      <c r="W505" s="46"/>
      <c r="X505" s="45"/>
    </row>
    <row r="506" spans="1:24" s="60" customFormat="1" ht="15" customHeight="1" x14ac:dyDescent="0.25">
      <c r="A506" s="47" t="s">
        <v>6</v>
      </c>
      <c r="B506" s="54"/>
      <c r="C506" s="55"/>
      <c r="D506" s="107" t="s">
        <v>1010</v>
      </c>
      <c r="E506" s="118" t="s">
        <v>1011</v>
      </c>
      <c r="F506" s="88">
        <f>+F507+F508+F519+F529</f>
        <v>0</v>
      </c>
      <c r="G506" s="247">
        <v>0</v>
      </c>
      <c r="H506" s="228"/>
      <c r="I506" s="243">
        <v>0</v>
      </c>
      <c r="J506" s="220"/>
      <c r="K506" s="248">
        <f t="shared" si="15"/>
        <v>0</v>
      </c>
      <c r="L506" s="291">
        <v>0</v>
      </c>
      <c r="M506" s="291">
        <f t="shared" si="16"/>
        <v>0</v>
      </c>
      <c r="N506" s="35"/>
      <c r="P506" s="37"/>
      <c r="V506" s="45"/>
      <c r="W506" s="46"/>
      <c r="X506" s="45"/>
    </row>
    <row r="507" spans="1:24" s="60" customFormat="1" ht="15" customHeight="1" x14ac:dyDescent="0.25">
      <c r="A507" s="47"/>
      <c r="B507" s="54"/>
      <c r="C507" s="55"/>
      <c r="D507" s="109" t="s">
        <v>1012</v>
      </c>
      <c r="E507" s="113" t="s">
        <v>1013</v>
      </c>
      <c r="F507" s="58"/>
      <c r="G507" s="227">
        <v>0</v>
      </c>
      <c r="H507" s="228"/>
      <c r="I507" s="242"/>
      <c r="J507" s="220"/>
      <c r="K507" s="229">
        <f t="shared" si="15"/>
        <v>0</v>
      </c>
      <c r="L507" s="290">
        <v>0</v>
      </c>
      <c r="M507" s="290">
        <f t="shared" si="16"/>
        <v>0</v>
      </c>
      <c r="N507" s="35"/>
      <c r="P507" s="37"/>
      <c r="V507" s="45"/>
      <c r="W507" s="46"/>
      <c r="X507" s="45"/>
    </row>
    <row r="508" spans="1:24" s="60" customFormat="1" ht="15" customHeight="1" x14ac:dyDescent="0.25">
      <c r="A508" s="47" t="s">
        <v>6</v>
      </c>
      <c r="B508" s="54"/>
      <c r="C508" s="55"/>
      <c r="D508" s="109" t="s">
        <v>1014</v>
      </c>
      <c r="E508" s="113" t="s">
        <v>1015</v>
      </c>
      <c r="F508" s="58">
        <f>F509+F510+F511</f>
        <v>0</v>
      </c>
      <c r="G508" s="227">
        <v>0</v>
      </c>
      <c r="H508" s="228"/>
      <c r="I508" s="243">
        <v>0</v>
      </c>
      <c r="J508" s="220"/>
      <c r="K508" s="229">
        <f t="shared" si="15"/>
        <v>0</v>
      </c>
      <c r="L508" s="296">
        <v>0</v>
      </c>
      <c r="M508" s="296">
        <f t="shared" si="16"/>
        <v>0</v>
      </c>
      <c r="N508" s="35"/>
      <c r="P508" s="37"/>
      <c r="V508" s="45"/>
      <c r="W508" s="46"/>
      <c r="X508" s="45"/>
    </row>
    <row r="509" spans="1:24" s="18" customFormat="1" ht="15" customHeight="1" x14ac:dyDescent="0.25">
      <c r="A509" s="69"/>
      <c r="B509" s="70"/>
      <c r="C509" s="71"/>
      <c r="D509" s="109" t="s">
        <v>1016</v>
      </c>
      <c r="E509" s="117" t="s">
        <v>1017</v>
      </c>
      <c r="F509" s="184"/>
      <c r="G509" s="231">
        <v>0</v>
      </c>
      <c r="H509" s="228"/>
      <c r="I509" s="242"/>
      <c r="J509" s="220"/>
      <c r="K509" s="233">
        <f t="shared" si="15"/>
        <v>0</v>
      </c>
      <c r="L509" s="290">
        <v>0</v>
      </c>
      <c r="M509" s="290">
        <f t="shared" si="16"/>
        <v>0</v>
      </c>
      <c r="N509" s="35"/>
      <c r="P509" s="37"/>
      <c r="V509" s="45"/>
      <c r="W509" s="46"/>
      <c r="X509" s="45"/>
    </row>
    <row r="510" spans="1:24" s="18" customFormat="1" ht="15" customHeight="1" x14ac:dyDescent="0.25">
      <c r="A510" s="69"/>
      <c r="B510" s="70" t="s">
        <v>45</v>
      </c>
      <c r="C510" s="71"/>
      <c r="D510" s="109" t="s">
        <v>1018</v>
      </c>
      <c r="E510" s="117" t="s">
        <v>1019</v>
      </c>
      <c r="F510" s="184"/>
      <c r="G510" s="231">
        <v>0</v>
      </c>
      <c r="H510" s="228"/>
      <c r="I510" s="242"/>
      <c r="J510" s="220"/>
      <c r="K510" s="233">
        <f t="shared" si="15"/>
        <v>0</v>
      </c>
      <c r="L510" s="290">
        <v>0</v>
      </c>
      <c r="M510" s="290">
        <f t="shared" si="16"/>
        <v>0</v>
      </c>
      <c r="N510" s="35"/>
      <c r="P510" s="37"/>
      <c r="V510" s="45"/>
      <c r="W510" s="46"/>
      <c r="X510" s="45"/>
    </row>
    <row r="511" spans="1:24" s="18" customFormat="1" ht="15" customHeight="1" x14ac:dyDescent="0.25">
      <c r="A511" s="69" t="s">
        <v>6</v>
      </c>
      <c r="B511" s="70"/>
      <c r="C511" s="71"/>
      <c r="D511" s="109" t="s">
        <v>1020</v>
      </c>
      <c r="E511" s="117" t="s">
        <v>1021</v>
      </c>
      <c r="F511" s="125">
        <f>SUM(F512:F518)</f>
        <v>0</v>
      </c>
      <c r="G511" s="235">
        <v>0</v>
      </c>
      <c r="H511" s="228"/>
      <c r="I511" s="243">
        <v>0</v>
      </c>
      <c r="J511" s="220"/>
      <c r="K511" s="236">
        <f t="shared" si="15"/>
        <v>0</v>
      </c>
      <c r="L511" s="296">
        <v>0</v>
      </c>
      <c r="M511" s="296">
        <f t="shared" si="16"/>
        <v>0</v>
      </c>
      <c r="N511" s="35"/>
      <c r="P511" s="37"/>
      <c r="V511" s="45"/>
      <c r="W511" s="46"/>
      <c r="X511" s="45"/>
    </row>
    <row r="512" spans="1:24" s="18" customFormat="1" ht="15" customHeight="1" x14ac:dyDescent="0.25">
      <c r="A512" s="69"/>
      <c r="B512" s="70" t="s">
        <v>132</v>
      </c>
      <c r="C512" s="71"/>
      <c r="D512" s="111" t="s">
        <v>1022</v>
      </c>
      <c r="E512" s="122" t="s">
        <v>1023</v>
      </c>
      <c r="F512" s="178"/>
      <c r="G512" s="231">
        <v>0</v>
      </c>
      <c r="H512" s="228"/>
      <c r="I512" s="242"/>
      <c r="J512" s="220"/>
      <c r="K512" s="233">
        <f t="shared" si="15"/>
        <v>0</v>
      </c>
      <c r="L512" s="297">
        <v>0</v>
      </c>
      <c r="M512" s="297">
        <f t="shared" si="16"/>
        <v>0</v>
      </c>
      <c r="N512" s="35"/>
      <c r="P512" s="37"/>
      <c r="V512" s="45"/>
      <c r="W512" s="46"/>
      <c r="X512" s="45"/>
    </row>
    <row r="513" spans="1:24" s="18" customFormat="1" ht="15" customHeight="1" x14ac:dyDescent="0.25">
      <c r="A513" s="69"/>
      <c r="B513" s="70"/>
      <c r="C513" s="71"/>
      <c r="D513" s="111" t="s">
        <v>1024</v>
      </c>
      <c r="E513" s="122" t="s">
        <v>1025</v>
      </c>
      <c r="F513" s="178"/>
      <c r="G513" s="231">
        <v>0</v>
      </c>
      <c r="H513" s="228"/>
      <c r="I513" s="242"/>
      <c r="J513" s="220"/>
      <c r="K513" s="233">
        <f t="shared" si="15"/>
        <v>0</v>
      </c>
      <c r="L513" s="297">
        <v>0</v>
      </c>
      <c r="M513" s="297">
        <f t="shared" si="16"/>
        <v>0</v>
      </c>
      <c r="N513" s="35"/>
      <c r="P513" s="37"/>
      <c r="V513" s="45"/>
      <c r="W513" s="46"/>
      <c r="X513" s="45"/>
    </row>
    <row r="514" spans="1:24" s="18" customFormat="1" ht="15" customHeight="1" x14ac:dyDescent="0.25">
      <c r="A514" s="69"/>
      <c r="B514" s="70"/>
      <c r="C514" s="71"/>
      <c r="D514" s="111" t="s">
        <v>1026</v>
      </c>
      <c r="E514" s="122" t="s">
        <v>1027</v>
      </c>
      <c r="F514" s="178"/>
      <c r="G514" s="231">
        <v>0</v>
      </c>
      <c r="H514" s="228"/>
      <c r="I514" s="242"/>
      <c r="J514" s="220"/>
      <c r="K514" s="233">
        <f t="shared" si="15"/>
        <v>0</v>
      </c>
      <c r="L514" s="297">
        <v>0</v>
      </c>
      <c r="M514" s="297">
        <f t="shared" si="16"/>
        <v>0</v>
      </c>
      <c r="N514" s="35"/>
      <c r="P514" s="37"/>
      <c r="V514" s="45"/>
      <c r="W514" s="46"/>
      <c r="X514" s="45"/>
    </row>
    <row r="515" spans="1:24" s="18" customFormat="1" ht="15" customHeight="1" x14ac:dyDescent="0.25">
      <c r="A515" s="69"/>
      <c r="B515" s="70"/>
      <c r="C515" s="71"/>
      <c r="D515" s="111" t="s">
        <v>1028</v>
      </c>
      <c r="E515" s="122" t="s">
        <v>1029</v>
      </c>
      <c r="F515" s="178"/>
      <c r="G515" s="231">
        <v>0</v>
      </c>
      <c r="H515" s="228"/>
      <c r="I515" s="242"/>
      <c r="J515" s="220"/>
      <c r="K515" s="233">
        <f t="shared" si="15"/>
        <v>0</v>
      </c>
      <c r="L515" s="297">
        <v>0</v>
      </c>
      <c r="M515" s="297">
        <f t="shared" si="16"/>
        <v>0</v>
      </c>
      <c r="N515" s="35"/>
      <c r="P515" s="37"/>
      <c r="V515" s="45"/>
      <c r="W515" s="46"/>
      <c r="X515" s="45"/>
    </row>
    <row r="516" spans="1:24" s="18" customFormat="1" ht="15" customHeight="1" x14ac:dyDescent="0.25">
      <c r="A516" s="69"/>
      <c r="B516" s="70"/>
      <c r="C516" s="71"/>
      <c r="D516" s="111" t="s">
        <v>1030</v>
      </c>
      <c r="E516" s="122" t="s">
        <v>1031</v>
      </c>
      <c r="F516" s="178"/>
      <c r="G516" s="231">
        <v>0</v>
      </c>
      <c r="H516" s="228"/>
      <c r="I516" s="242"/>
      <c r="J516" s="220"/>
      <c r="K516" s="233">
        <f t="shared" si="15"/>
        <v>0</v>
      </c>
      <c r="L516" s="297">
        <v>0</v>
      </c>
      <c r="M516" s="297">
        <f t="shared" si="16"/>
        <v>0</v>
      </c>
      <c r="N516" s="35"/>
      <c r="P516" s="37"/>
      <c r="V516" s="45"/>
      <c r="W516" s="46"/>
      <c r="X516" s="45"/>
    </row>
    <row r="517" spans="1:24" s="18" customFormat="1" ht="15" customHeight="1" x14ac:dyDescent="0.25">
      <c r="A517" s="69"/>
      <c r="B517" s="70"/>
      <c r="C517" s="71"/>
      <c r="D517" s="111" t="s">
        <v>1032</v>
      </c>
      <c r="E517" s="122" t="s">
        <v>1033</v>
      </c>
      <c r="F517" s="178"/>
      <c r="G517" s="231">
        <v>0</v>
      </c>
      <c r="H517" s="228"/>
      <c r="I517" s="241"/>
      <c r="J517" s="220"/>
      <c r="K517" s="233">
        <f t="shared" si="15"/>
        <v>0</v>
      </c>
      <c r="L517" s="297">
        <v>0</v>
      </c>
      <c r="M517" s="297">
        <f t="shared" si="16"/>
        <v>0</v>
      </c>
      <c r="N517" s="35"/>
      <c r="P517" s="37"/>
      <c r="V517" s="45"/>
      <c r="W517" s="46"/>
      <c r="X517" s="45"/>
    </row>
    <row r="518" spans="1:24" s="18" customFormat="1" ht="15" customHeight="1" x14ac:dyDescent="0.25">
      <c r="A518" s="69"/>
      <c r="B518" s="70"/>
      <c r="C518" s="71"/>
      <c r="D518" s="111" t="s">
        <v>1034</v>
      </c>
      <c r="E518" s="122" t="s">
        <v>1035</v>
      </c>
      <c r="F518" s="178"/>
      <c r="G518" s="231">
        <v>0</v>
      </c>
      <c r="H518" s="228"/>
      <c r="I518" s="323"/>
      <c r="J518" s="220"/>
      <c r="K518" s="233">
        <f t="shared" si="15"/>
        <v>0</v>
      </c>
      <c r="L518" s="297">
        <v>0</v>
      </c>
      <c r="M518" s="297">
        <f t="shared" si="16"/>
        <v>0</v>
      </c>
      <c r="N518" s="35"/>
      <c r="P518" s="37"/>
      <c r="V518" s="45"/>
      <c r="W518" s="46"/>
      <c r="X518" s="45"/>
    </row>
    <row r="519" spans="1:24" s="18" customFormat="1" ht="15" customHeight="1" x14ac:dyDescent="0.25">
      <c r="A519" s="69" t="s">
        <v>6</v>
      </c>
      <c r="B519" s="70"/>
      <c r="C519" s="71"/>
      <c r="D519" s="109" t="s">
        <v>1036</v>
      </c>
      <c r="E519" s="113" t="s">
        <v>1037</v>
      </c>
      <c r="F519" s="58">
        <f>+F520+F521</f>
        <v>0</v>
      </c>
      <c r="G519" s="239">
        <v>0</v>
      </c>
      <c r="H519" s="228"/>
      <c r="I519" s="243">
        <v>0</v>
      </c>
      <c r="J519" s="220"/>
      <c r="K519" s="240">
        <f t="shared" si="15"/>
        <v>0</v>
      </c>
      <c r="L519" s="296">
        <v>0</v>
      </c>
      <c r="M519" s="296">
        <f t="shared" si="16"/>
        <v>0</v>
      </c>
      <c r="N519" s="35"/>
      <c r="P519" s="37"/>
      <c r="V519" s="45"/>
      <c r="W519" s="46"/>
      <c r="X519" s="45"/>
    </row>
    <row r="520" spans="1:24" s="60" customFormat="1" ht="15" customHeight="1" x14ac:dyDescent="0.25">
      <c r="A520" s="47"/>
      <c r="B520" s="54" t="s">
        <v>45</v>
      </c>
      <c r="C520" s="55"/>
      <c r="D520" s="109" t="s">
        <v>1038</v>
      </c>
      <c r="E520" s="117" t="s">
        <v>1039</v>
      </c>
      <c r="F520" s="184"/>
      <c r="G520" s="231">
        <v>0</v>
      </c>
      <c r="H520" s="228"/>
      <c r="I520" s="242"/>
      <c r="J520" s="220"/>
      <c r="K520" s="233">
        <f t="shared" si="15"/>
        <v>0</v>
      </c>
      <c r="L520" s="290">
        <v>0</v>
      </c>
      <c r="M520" s="290">
        <f t="shared" si="16"/>
        <v>0</v>
      </c>
      <c r="N520" s="35"/>
      <c r="P520" s="37"/>
      <c r="V520" s="45"/>
      <c r="W520" s="46"/>
      <c r="X520" s="45"/>
    </row>
    <row r="521" spans="1:24" s="60" customFormat="1" ht="15" customHeight="1" x14ac:dyDescent="0.25">
      <c r="A521" s="47" t="s">
        <v>6</v>
      </c>
      <c r="B521" s="54"/>
      <c r="C521" s="55"/>
      <c r="D521" s="109" t="s">
        <v>1040</v>
      </c>
      <c r="E521" s="117" t="s">
        <v>1041</v>
      </c>
      <c r="F521" s="125">
        <f>SUM(F522:F528)</f>
        <v>0</v>
      </c>
      <c r="G521" s="235">
        <v>0</v>
      </c>
      <c r="H521" s="228"/>
      <c r="I521" s="243">
        <v>0</v>
      </c>
      <c r="J521" s="220"/>
      <c r="K521" s="236">
        <f t="shared" si="15"/>
        <v>0</v>
      </c>
      <c r="L521" s="296">
        <v>0</v>
      </c>
      <c r="M521" s="296">
        <f t="shared" si="16"/>
        <v>0</v>
      </c>
      <c r="N521" s="35"/>
      <c r="P521" s="37"/>
      <c r="V521" s="45"/>
      <c r="W521" s="46"/>
      <c r="X521" s="45"/>
    </row>
    <row r="522" spans="1:24" s="60" customFormat="1" ht="15" customHeight="1" x14ac:dyDescent="0.25">
      <c r="A522" s="47"/>
      <c r="B522" s="54" t="s">
        <v>132</v>
      </c>
      <c r="C522" s="55"/>
      <c r="D522" s="111" t="s">
        <v>1042</v>
      </c>
      <c r="E522" s="122" t="s">
        <v>1043</v>
      </c>
      <c r="F522" s="178"/>
      <c r="G522" s="231">
        <v>0</v>
      </c>
      <c r="H522" s="228"/>
      <c r="I522" s="242"/>
      <c r="J522" s="220"/>
      <c r="K522" s="233">
        <f t="shared" ref="K522:K578" si="17">G522-I522</f>
        <v>0</v>
      </c>
      <c r="L522" s="297">
        <v>0</v>
      </c>
      <c r="M522" s="297">
        <f t="shared" ref="M522:M578" si="18">K522-L522</f>
        <v>0</v>
      </c>
      <c r="N522" s="35"/>
      <c r="P522" s="37"/>
      <c r="V522" s="45"/>
      <c r="W522" s="46"/>
      <c r="X522" s="45"/>
    </row>
    <row r="523" spans="1:24" s="60" customFormat="1" ht="15" customHeight="1" x14ac:dyDescent="0.25">
      <c r="A523" s="47"/>
      <c r="B523" s="54"/>
      <c r="C523" s="55"/>
      <c r="D523" s="111" t="s">
        <v>1044</v>
      </c>
      <c r="E523" s="122" t="s">
        <v>1045</v>
      </c>
      <c r="F523" s="178"/>
      <c r="G523" s="231">
        <v>0</v>
      </c>
      <c r="H523" s="228"/>
      <c r="I523" s="242"/>
      <c r="J523" s="220"/>
      <c r="K523" s="233">
        <f t="shared" si="17"/>
        <v>0</v>
      </c>
      <c r="L523" s="297">
        <v>0</v>
      </c>
      <c r="M523" s="297">
        <f t="shared" si="18"/>
        <v>0</v>
      </c>
      <c r="N523" s="35"/>
      <c r="P523" s="37"/>
      <c r="V523" s="45"/>
      <c r="W523" s="46"/>
      <c r="X523" s="45"/>
    </row>
    <row r="524" spans="1:24" s="60" customFormat="1" ht="15" customHeight="1" x14ac:dyDescent="0.25">
      <c r="A524" s="47"/>
      <c r="B524" s="54"/>
      <c r="C524" s="55"/>
      <c r="D524" s="111" t="s">
        <v>1046</v>
      </c>
      <c r="E524" s="122" t="s">
        <v>1047</v>
      </c>
      <c r="F524" s="178"/>
      <c r="G524" s="231">
        <v>0</v>
      </c>
      <c r="H524" s="228"/>
      <c r="I524" s="242"/>
      <c r="J524" s="220"/>
      <c r="K524" s="233">
        <f t="shared" si="17"/>
        <v>0</v>
      </c>
      <c r="L524" s="297">
        <v>0</v>
      </c>
      <c r="M524" s="297">
        <f t="shared" si="18"/>
        <v>0</v>
      </c>
      <c r="N524" s="35"/>
      <c r="P524" s="37"/>
      <c r="V524" s="45"/>
      <c r="W524" s="46"/>
      <c r="X524" s="45"/>
    </row>
    <row r="525" spans="1:24" s="60" customFormat="1" ht="15" customHeight="1" x14ac:dyDescent="0.25">
      <c r="A525" s="47"/>
      <c r="B525" s="54"/>
      <c r="C525" s="55"/>
      <c r="D525" s="111" t="s">
        <v>1048</v>
      </c>
      <c r="E525" s="122" t="s">
        <v>1049</v>
      </c>
      <c r="F525" s="178"/>
      <c r="G525" s="231">
        <v>0</v>
      </c>
      <c r="H525" s="228"/>
      <c r="I525" s="242"/>
      <c r="J525" s="220"/>
      <c r="K525" s="233">
        <f t="shared" si="17"/>
        <v>0</v>
      </c>
      <c r="L525" s="297">
        <v>0</v>
      </c>
      <c r="M525" s="297">
        <f t="shared" si="18"/>
        <v>0</v>
      </c>
      <c r="N525" s="35"/>
      <c r="P525" s="37"/>
      <c r="V525" s="45"/>
      <c r="W525" s="46"/>
      <c r="X525" s="45"/>
    </row>
    <row r="526" spans="1:24" s="60" customFormat="1" ht="15" customHeight="1" x14ac:dyDescent="0.25">
      <c r="A526" s="47"/>
      <c r="B526" s="54"/>
      <c r="C526" s="55"/>
      <c r="D526" s="111" t="s">
        <v>1050</v>
      </c>
      <c r="E526" s="122" t="s">
        <v>1051</v>
      </c>
      <c r="F526" s="178"/>
      <c r="G526" s="231">
        <v>0</v>
      </c>
      <c r="H526" s="228"/>
      <c r="I526" s="242"/>
      <c r="J526" s="220"/>
      <c r="K526" s="233">
        <f t="shared" si="17"/>
        <v>0</v>
      </c>
      <c r="L526" s="297">
        <v>0</v>
      </c>
      <c r="M526" s="297">
        <f t="shared" si="18"/>
        <v>0</v>
      </c>
      <c r="N526" s="35"/>
      <c r="P526" s="37"/>
      <c r="V526" s="45"/>
      <c r="W526" s="46"/>
      <c r="X526" s="45"/>
    </row>
    <row r="527" spans="1:24" s="60" customFormat="1" ht="15" customHeight="1" x14ac:dyDescent="0.25">
      <c r="A527" s="47"/>
      <c r="B527" s="54"/>
      <c r="C527" s="55"/>
      <c r="D527" s="111" t="s">
        <v>1052</v>
      </c>
      <c r="E527" s="122" t="s">
        <v>1053</v>
      </c>
      <c r="F527" s="178"/>
      <c r="G527" s="231">
        <v>0</v>
      </c>
      <c r="H527" s="228"/>
      <c r="I527" s="242"/>
      <c r="J527" s="220"/>
      <c r="K527" s="233">
        <f t="shared" si="17"/>
        <v>0</v>
      </c>
      <c r="L527" s="297">
        <v>0</v>
      </c>
      <c r="M527" s="297">
        <f t="shared" si="18"/>
        <v>0</v>
      </c>
      <c r="N527" s="35"/>
      <c r="P527" s="37"/>
      <c r="V527" s="45"/>
      <c r="W527" s="46"/>
      <c r="X527" s="45"/>
    </row>
    <row r="528" spans="1:24" s="60" customFormat="1" ht="15" customHeight="1" x14ac:dyDescent="0.25">
      <c r="A528" s="47"/>
      <c r="B528" s="54"/>
      <c r="C528" s="55"/>
      <c r="D528" s="111" t="s">
        <v>1054</v>
      </c>
      <c r="E528" s="122" t="s">
        <v>1055</v>
      </c>
      <c r="F528" s="178"/>
      <c r="G528" s="231">
        <v>0</v>
      </c>
      <c r="H528" s="228"/>
      <c r="I528" s="242"/>
      <c r="J528" s="220"/>
      <c r="K528" s="233">
        <f t="shared" si="17"/>
        <v>0</v>
      </c>
      <c r="L528" s="297">
        <v>0</v>
      </c>
      <c r="M528" s="297">
        <f t="shared" si="18"/>
        <v>0</v>
      </c>
      <c r="N528" s="35"/>
      <c r="P528" s="37"/>
      <c r="V528" s="45"/>
      <c r="W528" s="46"/>
      <c r="X528" s="45"/>
    </row>
    <row r="529" spans="1:24" s="60" customFormat="1" ht="15" customHeight="1" x14ac:dyDescent="0.25">
      <c r="A529" s="47"/>
      <c r="B529" s="54"/>
      <c r="C529" s="55"/>
      <c r="D529" s="109" t="s">
        <v>1056</v>
      </c>
      <c r="E529" s="113" t="s">
        <v>1057</v>
      </c>
      <c r="F529" s="181"/>
      <c r="G529" s="239">
        <v>0</v>
      </c>
      <c r="H529" s="228"/>
      <c r="I529" s="242"/>
      <c r="J529" s="220"/>
      <c r="K529" s="240">
        <f t="shared" si="17"/>
        <v>0</v>
      </c>
      <c r="L529" s="290">
        <v>0</v>
      </c>
      <c r="M529" s="290">
        <f t="shared" si="18"/>
        <v>0</v>
      </c>
      <c r="N529" s="35"/>
      <c r="P529" s="37"/>
      <c r="V529" s="45"/>
      <c r="W529" s="46"/>
      <c r="X529" s="45"/>
    </row>
    <row r="530" spans="1:24" s="60" customFormat="1" ht="15" customHeight="1" x14ac:dyDescent="0.25">
      <c r="A530" s="47" t="s">
        <v>6</v>
      </c>
      <c r="B530" s="54"/>
      <c r="C530" s="55"/>
      <c r="D530" s="105" t="s">
        <v>1058</v>
      </c>
      <c r="E530" s="126" t="s">
        <v>1059</v>
      </c>
      <c r="F530" s="75">
        <v>0</v>
      </c>
      <c r="G530" s="250">
        <v>0</v>
      </c>
      <c r="H530" s="228"/>
      <c r="I530" s="243">
        <v>0</v>
      </c>
      <c r="J530" s="220"/>
      <c r="K530" s="221">
        <f t="shared" si="17"/>
        <v>0</v>
      </c>
      <c r="L530" s="305">
        <v>0</v>
      </c>
      <c r="M530" s="305">
        <f t="shared" si="18"/>
        <v>0</v>
      </c>
      <c r="N530" s="35"/>
      <c r="P530" s="37"/>
      <c r="V530" s="45"/>
      <c r="W530" s="46"/>
      <c r="X530" s="45"/>
    </row>
    <row r="531" spans="1:24" s="60" customFormat="1" ht="15" customHeight="1" x14ac:dyDescent="0.25">
      <c r="A531" s="47"/>
      <c r="B531" s="54"/>
      <c r="C531" s="55"/>
      <c r="D531" s="107" t="s">
        <v>1060</v>
      </c>
      <c r="E531" s="118" t="s">
        <v>1061</v>
      </c>
      <c r="F531" s="182"/>
      <c r="G531" s="253">
        <v>0</v>
      </c>
      <c r="H531" s="228"/>
      <c r="I531" s="242"/>
      <c r="J531" s="220"/>
      <c r="K531" s="254">
        <f t="shared" si="17"/>
        <v>0</v>
      </c>
      <c r="L531" s="303">
        <v>0</v>
      </c>
      <c r="M531" s="303">
        <f t="shared" si="18"/>
        <v>0</v>
      </c>
      <c r="N531" s="35"/>
      <c r="P531" s="37"/>
      <c r="V531" s="45"/>
      <c r="W531" s="46"/>
      <c r="X531" s="45"/>
    </row>
    <row r="532" spans="1:24" s="60" customFormat="1" ht="15" customHeight="1" x14ac:dyDescent="0.25">
      <c r="A532" s="47" t="s">
        <v>6</v>
      </c>
      <c r="B532" s="54"/>
      <c r="C532" s="55"/>
      <c r="D532" s="107" t="s">
        <v>1062</v>
      </c>
      <c r="E532" s="118" t="s">
        <v>1063</v>
      </c>
      <c r="F532" s="88">
        <v>0</v>
      </c>
      <c r="G532" s="247">
        <v>0</v>
      </c>
      <c r="H532" s="228"/>
      <c r="I532" s="243">
        <v>0</v>
      </c>
      <c r="J532" s="220"/>
      <c r="K532" s="248">
        <f t="shared" si="17"/>
        <v>0</v>
      </c>
      <c r="L532" s="291">
        <v>0</v>
      </c>
      <c r="M532" s="291">
        <f t="shared" si="18"/>
        <v>0</v>
      </c>
      <c r="N532" s="35"/>
      <c r="P532" s="37"/>
      <c r="V532" s="45"/>
      <c r="W532" s="46"/>
      <c r="X532" s="45"/>
    </row>
    <row r="533" spans="1:24" s="60" customFormat="1" ht="15" customHeight="1" x14ac:dyDescent="0.25">
      <c r="A533" s="47"/>
      <c r="B533" s="54"/>
      <c r="C533" s="55"/>
      <c r="D533" s="109" t="s">
        <v>1064</v>
      </c>
      <c r="E533" s="113" t="s">
        <v>1065</v>
      </c>
      <c r="F533" s="58"/>
      <c r="G533" s="227">
        <v>0</v>
      </c>
      <c r="H533" s="228"/>
      <c r="I533" s="242"/>
      <c r="J533" s="220"/>
      <c r="K533" s="229">
        <f t="shared" si="17"/>
        <v>0</v>
      </c>
      <c r="L533" s="290">
        <v>0</v>
      </c>
      <c r="M533" s="290">
        <f t="shared" si="18"/>
        <v>0</v>
      </c>
      <c r="N533" s="35"/>
      <c r="P533" s="37"/>
      <c r="V533" s="45"/>
      <c r="W533" s="46"/>
      <c r="X533" s="45"/>
    </row>
    <row r="534" spans="1:24" s="60" customFormat="1" ht="15" customHeight="1" x14ac:dyDescent="0.25">
      <c r="A534" s="47"/>
      <c r="B534" s="54"/>
      <c r="C534" s="55"/>
      <c r="D534" s="109" t="s">
        <v>1066</v>
      </c>
      <c r="E534" s="113" t="s">
        <v>1067</v>
      </c>
      <c r="F534" s="58"/>
      <c r="G534" s="227">
        <v>0</v>
      </c>
      <c r="H534" s="228"/>
      <c r="I534" s="242"/>
      <c r="J534" s="220"/>
      <c r="K534" s="229">
        <f t="shared" si="17"/>
        <v>0</v>
      </c>
      <c r="L534" s="290">
        <v>0</v>
      </c>
      <c r="M534" s="290">
        <f t="shared" si="18"/>
        <v>0</v>
      </c>
      <c r="N534" s="35"/>
      <c r="P534" s="37"/>
      <c r="V534" s="45"/>
      <c r="W534" s="46"/>
      <c r="X534" s="45"/>
    </row>
    <row r="535" spans="1:24" s="60" customFormat="1" ht="15" customHeight="1" x14ac:dyDescent="0.25">
      <c r="A535" s="47" t="s">
        <v>6</v>
      </c>
      <c r="B535" s="54"/>
      <c r="C535" s="55"/>
      <c r="D535" s="109" t="s">
        <v>1068</v>
      </c>
      <c r="E535" s="113" t="s">
        <v>1069</v>
      </c>
      <c r="F535" s="58">
        <v>0</v>
      </c>
      <c r="G535" s="227">
        <v>0</v>
      </c>
      <c r="H535" s="228"/>
      <c r="I535" s="243">
        <v>0</v>
      </c>
      <c r="J535" s="220"/>
      <c r="K535" s="229">
        <f t="shared" si="17"/>
        <v>0</v>
      </c>
      <c r="L535" s="296">
        <v>0</v>
      </c>
      <c r="M535" s="296">
        <f t="shared" si="18"/>
        <v>0</v>
      </c>
      <c r="N535" s="35"/>
      <c r="P535" s="37"/>
      <c r="V535" s="45"/>
      <c r="W535" s="46"/>
      <c r="X535" s="45"/>
    </row>
    <row r="536" spans="1:24" s="60" customFormat="1" ht="15" customHeight="1" x14ac:dyDescent="0.25">
      <c r="A536" s="47" t="s">
        <v>6</v>
      </c>
      <c r="B536" s="54" t="s">
        <v>45</v>
      </c>
      <c r="C536" s="55"/>
      <c r="D536" s="109" t="s">
        <v>1070</v>
      </c>
      <c r="E536" s="117" t="s">
        <v>1071</v>
      </c>
      <c r="F536" s="184"/>
      <c r="G536" s="231">
        <v>0</v>
      </c>
      <c r="H536" s="228"/>
      <c r="I536" s="243">
        <v>0</v>
      </c>
      <c r="J536" s="220"/>
      <c r="K536" s="233">
        <f t="shared" si="17"/>
        <v>0</v>
      </c>
      <c r="L536" s="296">
        <v>0</v>
      </c>
      <c r="M536" s="296">
        <f t="shared" si="18"/>
        <v>0</v>
      </c>
      <c r="N536" s="35"/>
      <c r="P536" s="37"/>
      <c r="V536" s="45"/>
      <c r="W536" s="46"/>
      <c r="X536" s="45"/>
    </row>
    <row r="537" spans="1:24" s="60" customFormat="1" ht="15" customHeight="1" x14ac:dyDescent="0.25">
      <c r="A537" s="47"/>
      <c r="B537" s="54" t="s">
        <v>45</v>
      </c>
      <c r="C537" s="55"/>
      <c r="D537" s="111" t="s">
        <v>1072</v>
      </c>
      <c r="E537" s="122" t="s">
        <v>1073</v>
      </c>
      <c r="F537" s="178"/>
      <c r="G537" s="231">
        <v>0</v>
      </c>
      <c r="H537" s="228"/>
      <c r="I537" s="242"/>
      <c r="J537" s="220"/>
      <c r="K537" s="233">
        <f t="shared" si="17"/>
        <v>0</v>
      </c>
      <c r="L537" s="297">
        <v>0</v>
      </c>
      <c r="M537" s="297">
        <f t="shared" si="18"/>
        <v>0</v>
      </c>
      <c r="N537" s="35"/>
      <c r="P537" s="37"/>
      <c r="V537" s="45"/>
      <c r="W537" s="46"/>
      <c r="X537" s="45"/>
    </row>
    <row r="538" spans="1:24" s="60" customFormat="1" ht="15" customHeight="1" x14ac:dyDescent="0.25">
      <c r="A538" s="47"/>
      <c r="B538" s="54" t="s">
        <v>45</v>
      </c>
      <c r="C538" s="55"/>
      <c r="D538" s="111" t="s">
        <v>1074</v>
      </c>
      <c r="E538" s="122" t="s">
        <v>1075</v>
      </c>
      <c r="F538" s="178"/>
      <c r="G538" s="231">
        <v>0</v>
      </c>
      <c r="H538" s="228"/>
      <c r="I538" s="242"/>
      <c r="J538" s="220"/>
      <c r="K538" s="233">
        <f t="shared" si="17"/>
        <v>0</v>
      </c>
      <c r="L538" s="297">
        <v>0</v>
      </c>
      <c r="M538" s="297">
        <f t="shared" si="18"/>
        <v>0</v>
      </c>
      <c r="N538" s="35"/>
      <c r="P538" s="37"/>
      <c r="V538" s="45"/>
      <c r="W538" s="46"/>
      <c r="X538" s="45"/>
    </row>
    <row r="539" spans="1:24" s="60" customFormat="1" ht="15" customHeight="1" x14ac:dyDescent="0.25">
      <c r="A539" s="47" t="s">
        <v>6</v>
      </c>
      <c r="B539" s="54"/>
      <c r="C539" s="55"/>
      <c r="D539" s="109" t="s">
        <v>1076</v>
      </c>
      <c r="E539" s="117" t="s">
        <v>1077</v>
      </c>
      <c r="F539" s="184">
        <v>0</v>
      </c>
      <c r="G539" s="235">
        <v>0</v>
      </c>
      <c r="H539" s="228"/>
      <c r="I539" s="243">
        <v>0</v>
      </c>
      <c r="J539" s="220"/>
      <c r="K539" s="236">
        <f t="shared" si="17"/>
        <v>0</v>
      </c>
      <c r="L539" s="296">
        <v>0</v>
      </c>
      <c r="M539" s="296">
        <f t="shared" si="18"/>
        <v>0</v>
      </c>
      <c r="N539" s="35"/>
      <c r="P539" s="37"/>
      <c r="V539" s="45"/>
      <c r="W539" s="46"/>
      <c r="X539" s="45"/>
    </row>
    <row r="540" spans="1:24" s="60" customFormat="1" ht="15" customHeight="1" x14ac:dyDescent="0.25">
      <c r="A540" s="47"/>
      <c r="B540" s="54" t="s">
        <v>132</v>
      </c>
      <c r="C540" s="55"/>
      <c r="D540" s="111" t="s">
        <v>1078</v>
      </c>
      <c r="E540" s="122" t="s">
        <v>1079</v>
      </c>
      <c r="F540" s="178"/>
      <c r="G540" s="231">
        <v>0</v>
      </c>
      <c r="H540" s="228"/>
      <c r="I540" s="242"/>
      <c r="J540" s="220"/>
      <c r="K540" s="233">
        <f t="shared" si="17"/>
        <v>0</v>
      </c>
      <c r="L540" s="297">
        <v>0</v>
      </c>
      <c r="M540" s="297">
        <f t="shared" si="18"/>
        <v>0</v>
      </c>
      <c r="N540" s="35"/>
      <c r="P540" s="37"/>
      <c r="V540" s="45"/>
      <c r="W540" s="46"/>
      <c r="X540" s="45"/>
    </row>
    <row r="541" spans="1:24" s="60" customFormat="1" ht="15" customHeight="1" x14ac:dyDescent="0.25">
      <c r="A541" s="47" t="s">
        <v>6</v>
      </c>
      <c r="B541" s="54"/>
      <c r="C541" s="55"/>
      <c r="D541" s="111" t="s">
        <v>1080</v>
      </c>
      <c r="E541" s="122" t="s">
        <v>1081</v>
      </c>
      <c r="F541" s="178">
        <v>0</v>
      </c>
      <c r="G541" s="231">
        <v>0</v>
      </c>
      <c r="H541" s="228"/>
      <c r="I541" s="243">
        <v>0</v>
      </c>
      <c r="J541" s="220"/>
      <c r="K541" s="233">
        <f t="shared" si="17"/>
        <v>0</v>
      </c>
      <c r="L541" s="296">
        <v>0</v>
      </c>
      <c r="M541" s="296">
        <f t="shared" si="18"/>
        <v>0</v>
      </c>
      <c r="N541" s="35"/>
      <c r="P541" s="37"/>
      <c r="V541" s="45"/>
      <c r="W541" s="46"/>
      <c r="X541" s="45"/>
    </row>
    <row r="542" spans="1:24" s="60" customFormat="1" ht="15" customHeight="1" x14ac:dyDescent="0.25">
      <c r="A542" s="47"/>
      <c r="B542" s="54"/>
      <c r="C542" s="55"/>
      <c r="D542" s="109" t="s">
        <v>1082</v>
      </c>
      <c r="E542" s="117" t="s">
        <v>1083</v>
      </c>
      <c r="F542" s="184"/>
      <c r="G542" s="231">
        <v>0</v>
      </c>
      <c r="H542" s="228"/>
      <c r="I542" s="242"/>
      <c r="J542" s="220"/>
      <c r="K542" s="233">
        <f t="shared" si="17"/>
        <v>0</v>
      </c>
      <c r="L542" s="290">
        <v>0</v>
      </c>
      <c r="M542" s="290">
        <f t="shared" si="18"/>
        <v>0</v>
      </c>
      <c r="N542" s="35"/>
      <c r="P542" s="37"/>
      <c r="V542" s="45"/>
      <c r="W542" s="46"/>
      <c r="X542" s="45"/>
    </row>
    <row r="543" spans="1:24" s="60" customFormat="1" ht="15" customHeight="1" x14ac:dyDescent="0.25">
      <c r="A543" s="47"/>
      <c r="B543" s="54"/>
      <c r="C543" s="55"/>
      <c r="D543" s="109" t="s">
        <v>1084</v>
      </c>
      <c r="E543" s="117" t="s">
        <v>1085</v>
      </c>
      <c r="F543" s="184"/>
      <c r="G543" s="231">
        <v>0</v>
      </c>
      <c r="H543" s="228"/>
      <c r="I543" s="242"/>
      <c r="J543" s="220"/>
      <c r="K543" s="233">
        <f t="shared" si="17"/>
        <v>0</v>
      </c>
      <c r="L543" s="290">
        <v>0</v>
      </c>
      <c r="M543" s="290">
        <f t="shared" si="18"/>
        <v>0</v>
      </c>
      <c r="N543" s="35"/>
      <c r="P543" s="37"/>
      <c r="V543" s="45"/>
      <c r="W543" s="46"/>
      <c r="X543" s="45"/>
    </row>
    <row r="544" spans="1:24" s="60" customFormat="1" ht="15" customHeight="1" x14ac:dyDescent="0.25">
      <c r="A544" s="47"/>
      <c r="B544" s="54"/>
      <c r="C544" s="55"/>
      <c r="D544" s="109" t="s">
        <v>1086</v>
      </c>
      <c r="E544" s="117" t="s">
        <v>1087</v>
      </c>
      <c r="F544" s="184"/>
      <c r="G544" s="231">
        <v>0</v>
      </c>
      <c r="H544" s="228"/>
      <c r="I544" s="242"/>
      <c r="J544" s="220"/>
      <c r="K544" s="233">
        <f t="shared" si="17"/>
        <v>0</v>
      </c>
      <c r="L544" s="290">
        <v>0</v>
      </c>
      <c r="M544" s="290">
        <f t="shared" si="18"/>
        <v>0</v>
      </c>
      <c r="N544" s="35"/>
      <c r="P544" s="37"/>
      <c r="V544" s="45"/>
      <c r="W544" s="46"/>
      <c r="X544" s="45"/>
    </row>
    <row r="545" spans="1:24" s="60" customFormat="1" ht="15" customHeight="1" x14ac:dyDescent="0.25">
      <c r="A545" s="47"/>
      <c r="B545" s="54"/>
      <c r="C545" s="55"/>
      <c r="D545" s="111" t="s">
        <v>1088</v>
      </c>
      <c r="E545" s="122" t="s">
        <v>1089</v>
      </c>
      <c r="F545" s="178"/>
      <c r="G545" s="231">
        <v>0</v>
      </c>
      <c r="H545" s="228"/>
      <c r="I545" s="242"/>
      <c r="J545" s="220"/>
      <c r="K545" s="233">
        <f t="shared" si="17"/>
        <v>0</v>
      </c>
      <c r="L545" s="297">
        <v>0</v>
      </c>
      <c r="M545" s="297">
        <f t="shared" si="18"/>
        <v>0</v>
      </c>
      <c r="N545" s="35"/>
      <c r="P545" s="37"/>
      <c r="V545" s="45"/>
      <c r="W545" s="46"/>
      <c r="X545" s="45"/>
    </row>
    <row r="546" spans="1:24" s="60" customFormat="1" ht="15" customHeight="1" x14ac:dyDescent="0.25">
      <c r="A546" s="47"/>
      <c r="B546" s="54"/>
      <c r="C546" s="55"/>
      <c r="D546" s="111" t="s">
        <v>1090</v>
      </c>
      <c r="E546" s="122" t="s">
        <v>1091</v>
      </c>
      <c r="F546" s="178"/>
      <c r="G546" s="231">
        <v>0</v>
      </c>
      <c r="H546" s="228"/>
      <c r="I546" s="242"/>
      <c r="J546" s="220"/>
      <c r="K546" s="233">
        <f t="shared" si="17"/>
        <v>0</v>
      </c>
      <c r="L546" s="297">
        <v>0</v>
      </c>
      <c r="M546" s="297">
        <f t="shared" si="18"/>
        <v>0</v>
      </c>
      <c r="N546" s="35"/>
      <c r="P546" s="37"/>
      <c r="V546" s="45"/>
      <c r="W546" s="46"/>
      <c r="X546" s="45"/>
    </row>
    <row r="547" spans="1:24" s="60" customFormat="1" ht="15" customHeight="1" x14ac:dyDescent="0.25">
      <c r="A547" s="47"/>
      <c r="B547" s="54"/>
      <c r="C547" s="55"/>
      <c r="D547" s="111" t="s">
        <v>1092</v>
      </c>
      <c r="E547" s="122" t="s">
        <v>1093</v>
      </c>
      <c r="F547" s="178"/>
      <c r="G547" s="231">
        <v>0</v>
      </c>
      <c r="H547" s="228"/>
      <c r="I547" s="242"/>
      <c r="J547" s="220"/>
      <c r="K547" s="233">
        <f t="shared" si="17"/>
        <v>0</v>
      </c>
      <c r="L547" s="297">
        <v>0</v>
      </c>
      <c r="M547" s="297">
        <f t="shared" si="18"/>
        <v>0</v>
      </c>
      <c r="N547" s="35"/>
      <c r="P547" s="37"/>
      <c r="V547" s="45"/>
      <c r="W547" s="46"/>
      <c r="X547" s="45"/>
    </row>
    <row r="548" spans="1:24" s="60" customFormat="1" ht="15" customHeight="1" x14ac:dyDescent="0.25">
      <c r="A548" s="47"/>
      <c r="B548" s="54"/>
      <c r="C548" s="55"/>
      <c r="D548" s="111" t="s">
        <v>1094</v>
      </c>
      <c r="E548" s="122" t="s">
        <v>1095</v>
      </c>
      <c r="F548" s="178"/>
      <c r="G548" s="231">
        <v>0</v>
      </c>
      <c r="H548" s="228"/>
      <c r="I548" s="242"/>
      <c r="J548" s="220"/>
      <c r="K548" s="233">
        <f t="shared" si="17"/>
        <v>0</v>
      </c>
      <c r="L548" s="297">
        <v>0</v>
      </c>
      <c r="M548" s="297">
        <f t="shared" si="18"/>
        <v>0</v>
      </c>
      <c r="N548" s="35"/>
      <c r="P548" s="37"/>
      <c r="V548" s="45"/>
      <c r="W548" s="46"/>
      <c r="X548" s="45"/>
    </row>
    <row r="549" spans="1:24" s="60" customFormat="1" ht="15" customHeight="1" x14ac:dyDescent="0.25">
      <c r="A549" s="47"/>
      <c r="B549" s="54"/>
      <c r="C549" s="55"/>
      <c r="D549" s="111" t="s">
        <v>1096</v>
      </c>
      <c r="E549" s="122" t="s">
        <v>1097</v>
      </c>
      <c r="F549" s="178"/>
      <c r="G549" s="231">
        <v>0</v>
      </c>
      <c r="H549" s="228"/>
      <c r="I549" s="242"/>
      <c r="J549" s="220"/>
      <c r="K549" s="233">
        <f t="shared" si="17"/>
        <v>0</v>
      </c>
      <c r="L549" s="297">
        <v>0</v>
      </c>
      <c r="M549" s="297">
        <f t="shared" si="18"/>
        <v>0</v>
      </c>
      <c r="N549" s="35"/>
      <c r="P549" s="37"/>
      <c r="V549" s="45"/>
      <c r="W549" s="46"/>
      <c r="X549" s="45"/>
    </row>
    <row r="550" spans="1:24" s="60" customFormat="1" ht="15" customHeight="1" x14ac:dyDescent="0.25">
      <c r="A550" s="47" t="s">
        <v>6</v>
      </c>
      <c r="B550" s="54"/>
      <c r="C550" s="55"/>
      <c r="D550" s="109" t="s">
        <v>1098</v>
      </c>
      <c r="E550" s="113" t="s">
        <v>1099</v>
      </c>
      <c r="F550" s="58">
        <f>+F551+F552+F553</f>
        <v>0</v>
      </c>
      <c r="G550" s="227">
        <v>0</v>
      </c>
      <c r="H550" s="228"/>
      <c r="I550" s="243">
        <v>0</v>
      </c>
      <c r="J550" s="220"/>
      <c r="K550" s="229">
        <f t="shared" si="17"/>
        <v>0</v>
      </c>
      <c r="L550" s="296">
        <v>0</v>
      </c>
      <c r="M550" s="296">
        <f t="shared" si="18"/>
        <v>0</v>
      </c>
      <c r="N550" s="35"/>
      <c r="P550" s="37"/>
      <c r="V550" s="45"/>
      <c r="W550" s="46"/>
      <c r="X550" s="45"/>
    </row>
    <row r="551" spans="1:24" s="18" customFormat="1" ht="15" customHeight="1" x14ac:dyDescent="0.25">
      <c r="A551" s="69"/>
      <c r="B551" s="70"/>
      <c r="C551" s="71"/>
      <c r="D551" s="109" t="s">
        <v>1100</v>
      </c>
      <c r="E551" s="117" t="s">
        <v>1101</v>
      </c>
      <c r="F551" s="184"/>
      <c r="G551" s="231">
        <v>0</v>
      </c>
      <c r="H551" s="228"/>
      <c r="I551" s="242"/>
      <c r="J551" s="220"/>
      <c r="K551" s="233">
        <f t="shared" si="17"/>
        <v>0</v>
      </c>
      <c r="L551" s="290">
        <v>0</v>
      </c>
      <c r="M551" s="290">
        <f t="shared" si="18"/>
        <v>0</v>
      </c>
      <c r="N551" s="35"/>
      <c r="P551" s="37"/>
      <c r="V551" s="45"/>
      <c r="W551" s="46"/>
      <c r="X551" s="45"/>
    </row>
    <row r="552" spans="1:24" s="18" customFormat="1" ht="15" customHeight="1" x14ac:dyDescent="0.25">
      <c r="A552" s="69"/>
      <c r="B552" s="70" t="s">
        <v>45</v>
      </c>
      <c r="C552" s="71"/>
      <c r="D552" s="109" t="s">
        <v>1102</v>
      </c>
      <c r="E552" s="117" t="s">
        <v>1103</v>
      </c>
      <c r="F552" s="184"/>
      <c r="G552" s="231">
        <v>0</v>
      </c>
      <c r="H552" s="228"/>
      <c r="I552" s="242"/>
      <c r="J552" s="220"/>
      <c r="K552" s="233">
        <f t="shared" si="17"/>
        <v>0</v>
      </c>
      <c r="L552" s="290">
        <v>0</v>
      </c>
      <c r="M552" s="290">
        <f t="shared" si="18"/>
        <v>0</v>
      </c>
      <c r="N552" s="35"/>
      <c r="P552" s="37"/>
      <c r="V552" s="45"/>
      <c r="W552" s="46"/>
      <c r="X552" s="45"/>
    </row>
    <row r="553" spans="1:24" s="18" customFormat="1" ht="15" customHeight="1" x14ac:dyDescent="0.25">
      <c r="A553" s="69" t="s">
        <v>6</v>
      </c>
      <c r="B553" s="70"/>
      <c r="C553" s="71"/>
      <c r="D553" s="109" t="s">
        <v>1104</v>
      </c>
      <c r="E553" s="117" t="s">
        <v>1105</v>
      </c>
      <c r="F553" s="125">
        <f>SUM(F554:F560)</f>
        <v>0</v>
      </c>
      <c r="G553" s="235">
        <v>0</v>
      </c>
      <c r="H553" s="228"/>
      <c r="I553" s="243">
        <v>0</v>
      </c>
      <c r="J553" s="220"/>
      <c r="K553" s="236">
        <f t="shared" si="17"/>
        <v>0</v>
      </c>
      <c r="L553" s="296">
        <v>0</v>
      </c>
      <c r="M553" s="296">
        <f t="shared" si="18"/>
        <v>0</v>
      </c>
      <c r="N553" s="35"/>
      <c r="P553" s="37"/>
      <c r="V553" s="45"/>
      <c r="W553" s="46"/>
      <c r="X553" s="45"/>
    </row>
    <row r="554" spans="1:24" s="18" customFormat="1" ht="15" customHeight="1" x14ac:dyDescent="0.25">
      <c r="A554" s="69"/>
      <c r="B554" s="70" t="s">
        <v>132</v>
      </c>
      <c r="C554" s="71"/>
      <c r="D554" s="111" t="s">
        <v>1106</v>
      </c>
      <c r="E554" s="122" t="s">
        <v>1107</v>
      </c>
      <c r="F554" s="178"/>
      <c r="G554" s="231">
        <v>0</v>
      </c>
      <c r="H554" s="228"/>
      <c r="I554" s="242"/>
      <c r="J554" s="220"/>
      <c r="K554" s="233">
        <f t="shared" si="17"/>
        <v>0</v>
      </c>
      <c r="L554" s="297">
        <v>0</v>
      </c>
      <c r="M554" s="297">
        <f t="shared" si="18"/>
        <v>0</v>
      </c>
      <c r="N554" s="35"/>
      <c r="P554" s="37"/>
      <c r="V554" s="45"/>
      <c r="W554" s="46"/>
      <c r="X554" s="45"/>
    </row>
    <row r="555" spans="1:24" s="18" customFormat="1" ht="15" customHeight="1" x14ac:dyDescent="0.25">
      <c r="A555" s="69"/>
      <c r="B555" s="70"/>
      <c r="C555" s="71"/>
      <c r="D555" s="111" t="s">
        <v>1108</v>
      </c>
      <c r="E555" s="122" t="s">
        <v>1109</v>
      </c>
      <c r="F555" s="178"/>
      <c r="G555" s="231">
        <v>0</v>
      </c>
      <c r="H555" s="228"/>
      <c r="I555" s="242"/>
      <c r="J555" s="220"/>
      <c r="K555" s="233">
        <f t="shared" si="17"/>
        <v>0</v>
      </c>
      <c r="L555" s="297">
        <v>0</v>
      </c>
      <c r="M555" s="297">
        <f t="shared" si="18"/>
        <v>0</v>
      </c>
      <c r="N555" s="35"/>
      <c r="P555" s="37"/>
      <c r="V555" s="45"/>
      <c r="W555" s="46"/>
      <c r="X555" s="45"/>
    </row>
    <row r="556" spans="1:24" s="18" customFormat="1" ht="15" customHeight="1" x14ac:dyDescent="0.25">
      <c r="A556" s="69"/>
      <c r="B556" s="70"/>
      <c r="C556" s="71"/>
      <c r="D556" s="111" t="s">
        <v>1110</v>
      </c>
      <c r="E556" s="122" t="s">
        <v>1111</v>
      </c>
      <c r="F556" s="178"/>
      <c r="G556" s="231">
        <v>0</v>
      </c>
      <c r="H556" s="228"/>
      <c r="I556" s="242"/>
      <c r="J556" s="220"/>
      <c r="K556" s="233">
        <f t="shared" si="17"/>
        <v>0</v>
      </c>
      <c r="L556" s="297">
        <v>0</v>
      </c>
      <c r="M556" s="297">
        <f t="shared" si="18"/>
        <v>0</v>
      </c>
      <c r="N556" s="35"/>
      <c r="P556" s="37"/>
      <c r="V556" s="45"/>
      <c r="W556" s="46"/>
      <c r="X556" s="45"/>
    </row>
    <row r="557" spans="1:24" s="18" customFormat="1" ht="15" customHeight="1" x14ac:dyDescent="0.25">
      <c r="A557" s="69"/>
      <c r="B557" s="70"/>
      <c r="C557" s="71"/>
      <c r="D557" s="111" t="s">
        <v>1112</v>
      </c>
      <c r="E557" s="122" t="s">
        <v>1113</v>
      </c>
      <c r="F557" s="178"/>
      <c r="G557" s="231">
        <v>0</v>
      </c>
      <c r="H557" s="228"/>
      <c r="I557" s="242"/>
      <c r="J557" s="220"/>
      <c r="K557" s="233">
        <f t="shared" si="17"/>
        <v>0</v>
      </c>
      <c r="L557" s="297">
        <v>0</v>
      </c>
      <c r="M557" s="297">
        <f t="shared" si="18"/>
        <v>0</v>
      </c>
      <c r="N557" s="35"/>
      <c r="P557" s="37"/>
      <c r="V557" s="45"/>
      <c r="W557" s="46"/>
      <c r="X557" s="45"/>
    </row>
    <row r="558" spans="1:24" s="18" customFormat="1" ht="15" customHeight="1" x14ac:dyDescent="0.25">
      <c r="A558" s="69"/>
      <c r="B558" s="70"/>
      <c r="C558" s="71"/>
      <c r="D558" s="111" t="s">
        <v>1114</v>
      </c>
      <c r="E558" s="122" t="s">
        <v>1115</v>
      </c>
      <c r="F558" s="178"/>
      <c r="G558" s="231">
        <v>0</v>
      </c>
      <c r="H558" s="228"/>
      <c r="I558" s="242"/>
      <c r="J558" s="220"/>
      <c r="K558" s="233">
        <f t="shared" si="17"/>
        <v>0</v>
      </c>
      <c r="L558" s="297">
        <v>0</v>
      </c>
      <c r="M558" s="297">
        <f t="shared" si="18"/>
        <v>0</v>
      </c>
      <c r="N558" s="35"/>
      <c r="P558" s="37"/>
      <c r="V558" s="45"/>
      <c r="W558" s="46"/>
      <c r="X558" s="45"/>
    </row>
    <row r="559" spans="1:24" s="18" customFormat="1" ht="15" customHeight="1" x14ac:dyDescent="0.25">
      <c r="A559" s="69"/>
      <c r="B559" s="70"/>
      <c r="C559" s="71"/>
      <c r="D559" s="111" t="s">
        <v>1116</v>
      </c>
      <c r="E559" s="122" t="s">
        <v>1117</v>
      </c>
      <c r="F559" s="178"/>
      <c r="G559" s="231">
        <v>0</v>
      </c>
      <c r="H559" s="228"/>
      <c r="I559" s="242"/>
      <c r="J559" s="220"/>
      <c r="K559" s="233">
        <f t="shared" si="17"/>
        <v>0</v>
      </c>
      <c r="L559" s="297">
        <v>0</v>
      </c>
      <c r="M559" s="297">
        <f t="shared" si="18"/>
        <v>0</v>
      </c>
      <c r="N559" s="35"/>
      <c r="P559" s="37"/>
      <c r="V559" s="45"/>
      <c r="W559" s="46"/>
      <c r="X559" s="45"/>
    </row>
    <row r="560" spans="1:24" s="18" customFormat="1" ht="15" customHeight="1" x14ac:dyDescent="0.25">
      <c r="A560" s="69"/>
      <c r="B560" s="70"/>
      <c r="C560" s="71"/>
      <c r="D560" s="111" t="s">
        <v>1118</v>
      </c>
      <c r="E560" s="122" t="s">
        <v>1119</v>
      </c>
      <c r="F560" s="178"/>
      <c r="G560" s="231">
        <v>0</v>
      </c>
      <c r="H560" s="228"/>
      <c r="I560" s="242"/>
      <c r="J560" s="220"/>
      <c r="K560" s="233">
        <f t="shared" si="17"/>
        <v>0</v>
      </c>
      <c r="L560" s="297">
        <v>0</v>
      </c>
      <c r="M560" s="297">
        <f t="shared" si="18"/>
        <v>0</v>
      </c>
      <c r="N560" s="35"/>
      <c r="P560" s="37"/>
      <c r="V560" s="45"/>
      <c r="W560" s="46"/>
      <c r="X560" s="45"/>
    </row>
    <row r="561" spans="1:24" s="60" customFormat="1" ht="15" customHeight="1" x14ac:dyDescent="0.25">
      <c r="A561" s="47"/>
      <c r="B561" s="54"/>
      <c r="C561" s="55"/>
      <c r="D561" s="109" t="s">
        <v>1120</v>
      </c>
      <c r="E561" s="113" t="s">
        <v>1121</v>
      </c>
      <c r="F561" s="199"/>
      <c r="G561" s="239">
        <v>0</v>
      </c>
      <c r="H561" s="228"/>
      <c r="I561" s="242"/>
      <c r="J561" s="324"/>
      <c r="K561" s="240">
        <f t="shared" si="17"/>
        <v>0</v>
      </c>
      <c r="L561" s="290">
        <v>0</v>
      </c>
      <c r="M561" s="290">
        <f t="shared" si="18"/>
        <v>0</v>
      </c>
      <c r="N561" s="35"/>
      <c r="P561" s="37"/>
      <c r="V561" s="45"/>
      <c r="W561" s="46"/>
      <c r="X561" s="45"/>
    </row>
    <row r="562" spans="1:24" s="60" customFormat="1" ht="20.100000000000001" customHeight="1" thickBot="1" x14ac:dyDescent="0.3">
      <c r="A562" s="47" t="s">
        <v>6</v>
      </c>
      <c r="B562" s="54"/>
      <c r="C562" s="138"/>
      <c r="D562" s="94" t="s">
        <v>1122</v>
      </c>
      <c r="E562" s="139" t="s">
        <v>1123</v>
      </c>
      <c r="F562" s="188">
        <v>0</v>
      </c>
      <c r="G562" s="267">
        <v>0</v>
      </c>
      <c r="H562" s="228"/>
      <c r="I562" s="267">
        <v>0</v>
      </c>
      <c r="J562" s="324"/>
      <c r="K562" s="268">
        <f t="shared" si="17"/>
        <v>0</v>
      </c>
      <c r="L562" s="312">
        <v>0</v>
      </c>
      <c r="M562" s="312">
        <f t="shared" si="18"/>
        <v>0</v>
      </c>
      <c r="N562" s="35"/>
      <c r="P562" s="37"/>
      <c r="V562" s="45"/>
      <c r="W562" s="46"/>
      <c r="X562" s="45"/>
    </row>
    <row r="563" spans="1:24" s="101" customFormat="1" ht="20.100000000000001" customHeight="1" x14ac:dyDescent="0.25">
      <c r="A563" s="140"/>
      <c r="B563" s="141"/>
      <c r="C563" s="97"/>
      <c r="D563" s="150"/>
      <c r="E563" s="151"/>
      <c r="F563" s="200"/>
      <c r="G563" s="270"/>
      <c r="H563" s="271"/>
      <c r="I563" s="272"/>
      <c r="J563" s="325"/>
      <c r="K563" s="274">
        <f t="shared" si="17"/>
        <v>0</v>
      </c>
      <c r="L563" s="314"/>
      <c r="M563" s="314">
        <f t="shared" si="18"/>
        <v>0</v>
      </c>
      <c r="N563" s="100"/>
      <c r="P563" s="102"/>
      <c r="V563" s="45"/>
      <c r="W563" s="46"/>
      <c r="X563" s="45"/>
    </row>
    <row r="564" spans="1:24" s="60" customFormat="1" ht="20.100000000000001" customHeight="1" x14ac:dyDescent="0.25">
      <c r="A564" s="47" t="s">
        <v>6</v>
      </c>
      <c r="B564" s="54"/>
      <c r="C564" s="138"/>
      <c r="D564" s="152" t="s">
        <v>1124</v>
      </c>
      <c r="E564" s="153" t="s">
        <v>1125</v>
      </c>
      <c r="F564" s="201">
        <v>0</v>
      </c>
      <c r="G564" s="326">
        <v>16508407.749999933</v>
      </c>
      <c r="H564" s="228"/>
      <c r="I564" s="326">
        <v>0</v>
      </c>
      <c r="J564" s="324"/>
      <c r="K564" s="268">
        <f t="shared" si="17"/>
        <v>16508407.749999933</v>
      </c>
      <c r="L564" s="327">
        <v>1911006.4468206912</v>
      </c>
      <c r="M564" s="327">
        <f t="shared" si="18"/>
        <v>14597401.303179242</v>
      </c>
      <c r="N564" s="35"/>
      <c r="P564" s="37"/>
      <c r="V564" s="45"/>
      <c r="W564" s="46"/>
      <c r="X564" s="45"/>
    </row>
    <row r="565" spans="1:24" s="101" customFormat="1" ht="20.100000000000001" customHeight="1" thickBot="1" x14ac:dyDescent="0.3">
      <c r="A565" s="140"/>
      <c r="B565" s="141"/>
      <c r="C565" s="97"/>
      <c r="D565" s="98"/>
      <c r="E565" s="99"/>
      <c r="F565" s="202"/>
      <c r="G565" s="270"/>
      <c r="H565" s="271"/>
      <c r="I565" s="272"/>
      <c r="J565" s="325"/>
      <c r="K565" s="274">
        <f t="shared" si="17"/>
        <v>0</v>
      </c>
      <c r="L565" s="328"/>
      <c r="M565" s="328">
        <f t="shared" si="18"/>
        <v>0</v>
      </c>
      <c r="N565" s="100"/>
      <c r="P565" s="102"/>
      <c r="V565" s="45"/>
      <c r="W565" s="46"/>
      <c r="X565" s="45"/>
    </row>
    <row r="566" spans="1:24" s="18" customFormat="1" ht="15" customHeight="1" x14ac:dyDescent="0.25">
      <c r="A566" s="69"/>
      <c r="B566" s="70"/>
      <c r="C566" s="71"/>
      <c r="D566" s="103"/>
      <c r="E566" s="144" t="s">
        <v>1126</v>
      </c>
      <c r="F566" s="190"/>
      <c r="G566" s="276">
        <v>0</v>
      </c>
      <c r="H566" s="228"/>
      <c r="I566" s="242"/>
      <c r="J566" s="329"/>
      <c r="K566" s="233">
        <f t="shared" si="17"/>
        <v>0</v>
      </c>
      <c r="L566" s="316"/>
      <c r="M566" s="316">
        <f t="shared" si="18"/>
        <v>0</v>
      </c>
      <c r="N566" s="35"/>
      <c r="P566" s="37"/>
      <c r="V566" s="45"/>
      <c r="W566" s="46"/>
      <c r="X566" s="45"/>
    </row>
    <row r="567" spans="1:24" s="60" customFormat="1" ht="15" customHeight="1" x14ac:dyDescent="0.25">
      <c r="A567" s="47" t="s">
        <v>6</v>
      </c>
      <c r="B567" s="54"/>
      <c r="C567" s="55"/>
      <c r="D567" s="145" t="s">
        <v>1127</v>
      </c>
      <c r="E567" s="126" t="s">
        <v>1128</v>
      </c>
      <c r="F567" s="187">
        <v>0</v>
      </c>
      <c r="G567" s="250">
        <v>16188895.360000001</v>
      </c>
      <c r="H567" s="228"/>
      <c r="I567" s="251">
        <v>0</v>
      </c>
      <c r="J567" s="324"/>
      <c r="K567" s="221">
        <f t="shared" si="17"/>
        <v>16188895.360000001</v>
      </c>
      <c r="L567" s="305">
        <v>1911006.4468206945</v>
      </c>
      <c r="M567" s="305">
        <f t="shared" si="18"/>
        <v>14277888.913179306</v>
      </c>
      <c r="N567" s="35"/>
      <c r="P567" s="37"/>
      <c r="V567" s="45"/>
      <c r="W567" s="46"/>
      <c r="X567" s="45"/>
    </row>
    <row r="568" spans="1:24" s="60" customFormat="1" ht="15" customHeight="1" x14ac:dyDescent="0.25">
      <c r="A568" s="47"/>
      <c r="B568" s="54"/>
      <c r="C568" s="55"/>
      <c r="D568" s="107" t="s">
        <v>1129</v>
      </c>
      <c r="E568" s="147" t="s">
        <v>1130</v>
      </c>
      <c r="F568" s="186"/>
      <c r="G568" s="264">
        <v>15171130.82</v>
      </c>
      <c r="H568" s="228"/>
      <c r="I568" s="251"/>
      <c r="J568" s="329"/>
      <c r="K568" s="265">
        <f t="shared" si="17"/>
        <v>15171130.82</v>
      </c>
      <c r="L568" s="303">
        <v>1776727.045020455</v>
      </c>
      <c r="M568" s="303">
        <f t="shared" si="18"/>
        <v>13394403.774979545</v>
      </c>
      <c r="N568" s="35"/>
      <c r="P568" s="37"/>
      <c r="V568" s="45"/>
      <c r="W568" s="46"/>
      <c r="X568" s="45"/>
    </row>
    <row r="569" spans="1:24" s="60" customFormat="1" ht="15" customHeight="1" x14ac:dyDescent="0.25">
      <c r="A569" s="47"/>
      <c r="B569" s="54"/>
      <c r="C569" s="55"/>
      <c r="D569" s="107" t="s">
        <v>1131</v>
      </c>
      <c r="E569" s="147" t="s">
        <v>1132</v>
      </c>
      <c r="F569" s="186"/>
      <c r="G569" s="264">
        <v>151407.29999999999</v>
      </c>
      <c r="H569" s="228"/>
      <c r="I569" s="251"/>
      <c r="J569" s="324"/>
      <c r="K569" s="265">
        <f t="shared" si="17"/>
        <v>151407.29999999999</v>
      </c>
      <c r="L569" s="303">
        <v>134279.40180023952</v>
      </c>
      <c r="M569" s="303">
        <f t="shared" si="18"/>
        <v>17127.898199760471</v>
      </c>
      <c r="N569" s="35"/>
      <c r="P569" s="37"/>
      <c r="V569" s="45"/>
      <c r="W569" s="46"/>
      <c r="X569" s="45"/>
    </row>
    <row r="570" spans="1:24" s="60" customFormat="1" ht="15" customHeight="1" x14ac:dyDescent="0.25">
      <c r="A570" s="47"/>
      <c r="B570" s="54"/>
      <c r="C570" s="55"/>
      <c r="D570" s="107" t="s">
        <v>1133</v>
      </c>
      <c r="E570" s="147" t="s">
        <v>1134</v>
      </c>
      <c r="F570" s="186"/>
      <c r="G570" s="264">
        <v>853152.1</v>
      </c>
      <c r="H570" s="228"/>
      <c r="I570" s="251"/>
      <c r="J570" s="329"/>
      <c r="K570" s="265">
        <f t="shared" si="17"/>
        <v>853152.1</v>
      </c>
      <c r="L570" s="303">
        <v>0</v>
      </c>
      <c r="M570" s="303">
        <f t="shared" si="18"/>
        <v>853152.1</v>
      </c>
      <c r="N570" s="35"/>
      <c r="P570" s="37"/>
      <c r="V570" s="45"/>
      <c r="W570" s="46"/>
      <c r="X570" s="45"/>
    </row>
    <row r="571" spans="1:24" s="60" customFormat="1" ht="15" customHeight="1" x14ac:dyDescent="0.25">
      <c r="A571" s="47"/>
      <c r="B571" s="54"/>
      <c r="C571" s="55"/>
      <c r="D571" s="107" t="s">
        <v>1135</v>
      </c>
      <c r="E571" s="147" t="s">
        <v>1136</v>
      </c>
      <c r="F571" s="186"/>
      <c r="G571" s="264">
        <v>13205.14</v>
      </c>
      <c r="H571" s="228"/>
      <c r="I571" s="251"/>
      <c r="J571" s="329"/>
      <c r="K571" s="265">
        <f t="shared" si="17"/>
        <v>13205.14</v>
      </c>
      <c r="L571" s="303">
        <v>0</v>
      </c>
      <c r="M571" s="303">
        <f t="shared" si="18"/>
        <v>13205.14</v>
      </c>
      <c r="N571" s="35"/>
      <c r="P571" s="37"/>
      <c r="V571" s="45"/>
      <c r="W571" s="46"/>
      <c r="X571" s="45"/>
    </row>
    <row r="572" spans="1:24" s="60" customFormat="1" ht="15" customHeight="1" x14ac:dyDescent="0.25">
      <c r="A572" s="47" t="s">
        <v>6</v>
      </c>
      <c r="B572" s="54"/>
      <c r="C572" s="55"/>
      <c r="D572" s="145" t="s">
        <v>1137</v>
      </c>
      <c r="E572" s="126" t="s">
        <v>1138</v>
      </c>
      <c r="F572" s="187">
        <v>0</v>
      </c>
      <c r="G572" s="255">
        <v>319512.39</v>
      </c>
      <c r="H572" s="228"/>
      <c r="I572" s="251">
        <v>0</v>
      </c>
      <c r="J572" s="329"/>
      <c r="K572" s="256">
        <f t="shared" si="17"/>
        <v>319512.39</v>
      </c>
      <c r="L572" s="305">
        <v>0</v>
      </c>
      <c r="M572" s="305">
        <f t="shared" si="18"/>
        <v>319512.39</v>
      </c>
      <c r="N572" s="35"/>
      <c r="P572" s="37"/>
      <c r="V572" s="45"/>
      <c r="W572" s="46"/>
      <c r="X572" s="45"/>
    </row>
    <row r="573" spans="1:24" s="60" customFormat="1" ht="15" customHeight="1" x14ac:dyDescent="0.25">
      <c r="A573" s="47"/>
      <c r="B573" s="54"/>
      <c r="C573" s="55"/>
      <c r="D573" s="107" t="s">
        <v>1139</v>
      </c>
      <c r="E573" s="147" t="s">
        <v>1140</v>
      </c>
      <c r="F573" s="186"/>
      <c r="G573" s="264">
        <v>259906.38</v>
      </c>
      <c r="H573" s="228"/>
      <c r="I573" s="251"/>
      <c r="J573" s="324"/>
      <c r="K573" s="265">
        <f t="shared" si="17"/>
        <v>259906.38</v>
      </c>
      <c r="L573" s="303">
        <v>0</v>
      </c>
      <c r="M573" s="303">
        <f t="shared" si="18"/>
        <v>259906.38</v>
      </c>
      <c r="N573" s="35"/>
      <c r="P573" s="37"/>
      <c r="V573" s="45"/>
      <c r="W573" s="46"/>
      <c r="X573" s="45"/>
    </row>
    <row r="574" spans="1:24" s="60" customFormat="1" ht="15" customHeight="1" x14ac:dyDescent="0.25">
      <c r="A574" s="47"/>
      <c r="B574" s="54"/>
      <c r="C574" s="55"/>
      <c r="D574" s="107" t="s">
        <v>1141</v>
      </c>
      <c r="E574" s="147" t="s">
        <v>1142</v>
      </c>
      <c r="F574" s="186"/>
      <c r="G574" s="264">
        <v>59606.01</v>
      </c>
      <c r="H574" s="228"/>
      <c r="I574" s="251"/>
      <c r="J574" s="329"/>
      <c r="K574" s="265">
        <f t="shared" si="17"/>
        <v>59606.01</v>
      </c>
      <c r="L574" s="303">
        <v>0</v>
      </c>
      <c r="M574" s="303">
        <f t="shared" si="18"/>
        <v>59606.01</v>
      </c>
      <c r="N574" s="35"/>
      <c r="P574" s="37"/>
      <c r="V574" s="45"/>
      <c r="W574" s="46"/>
      <c r="X574" s="45"/>
    </row>
    <row r="575" spans="1:24" s="18" customFormat="1" ht="15" customHeight="1" x14ac:dyDescent="0.25">
      <c r="A575" s="69"/>
      <c r="B575" s="70"/>
      <c r="C575" s="71"/>
      <c r="D575" s="145" t="s">
        <v>1143</v>
      </c>
      <c r="E575" s="126" t="s">
        <v>1144</v>
      </c>
      <c r="F575" s="187"/>
      <c r="G575" s="255">
        <v>0</v>
      </c>
      <c r="H575" s="228"/>
      <c r="I575" s="251"/>
      <c r="J575" s="324"/>
      <c r="K575" s="256">
        <f t="shared" si="17"/>
        <v>0</v>
      </c>
      <c r="L575" s="305"/>
      <c r="M575" s="305">
        <f t="shared" si="18"/>
        <v>0</v>
      </c>
      <c r="N575" s="35"/>
      <c r="P575" s="37"/>
      <c r="V575" s="45"/>
      <c r="W575" s="46"/>
      <c r="X575" s="45"/>
    </row>
    <row r="576" spans="1:24" s="18" customFormat="1" ht="20.100000000000001" customHeight="1" thickBot="1" x14ac:dyDescent="0.3">
      <c r="A576" s="69" t="s">
        <v>6</v>
      </c>
      <c r="B576" s="70"/>
      <c r="C576" s="154"/>
      <c r="D576" s="94" t="s">
        <v>1145</v>
      </c>
      <c r="E576" s="139" t="s">
        <v>1146</v>
      </c>
      <c r="F576" s="188">
        <v>0</v>
      </c>
      <c r="G576" s="330">
        <v>16508407.750000002</v>
      </c>
      <c r="H576" s="228"/>
      <c r="I576" s="330">
        <v>0</v>
      </c>
      <c r="J576" s="331"/>
      <c r="K576" s="332">
        <f t="shared" si="17"/>
        <v>16508407.750000002</v>
      </c>
      <c r="L576" s="312">
        <v>1911006.4468206945</v>
      </c>
      <c r="M576" s="312">
        <f t="shared" si="18"/>
        <v>14597401.303179307</v>
      </c>
      <c r="N576" s="35"/>
      <c r="P576" s="37"/>
      <c r="V576" s="45"/>
      <c r="W576" s="46"/>
      <c r="X576" s="45"/>
    </row>
    <row r="577" spans="1:34" s="18" customFormat="1" ht="20.100000000000001" customHeight="1" thickBot="1" x14ac:dyDescent="0.3">
      <c r="A577" s="155"/>
      <c r="B577" s="156"/>
      <c r="C577" s="97"/>
      <c r="D577" s="150"/>
      <c r="E577" s="151"/>
      <c r="F577" s="195"/>
      <c r="G577" s="333"/>
      <c r="H577" s="228"/>
      <c r="I577" s="243"/>
      <c r="J577" s="331"/>
      <c r="K577" s="334">
        <f t="shared" si="17"/>
        <v>0</v>
      </c>
      <c r="L577" s="335"/>
      <c r="M577" s="335">
        <f t="shared" si="18"/>
        <v>0</v>
      </c>
      <c r="N577" s="35"/>
      <c r="P577" s="37"/>
      <c r="V577" s="45"/>
      <c r="W577" s="46"/>
      <c r="X577" s="45"/>
    </row>
    <row r="578" spans="1:34" s="18" customFormat="1" ht="24.75" customHeight="1" thickBot="1" x14ac:dyDescent="0.3">
      <c r="A578" s="157" t="s">
        <v>6</v>
      </c>
      <c r="B578" s="158"/>
      <c r="C578" s="154"/>
      <c r="D578" s="19" t="s">
        <v>1147</v>
      </c>
      <c r="E578" s="159" t="s">
        <v>1148</v>
      </c>
      <c r="F578" s="203">
        <v>0</v>
      </c>
      <c r="G578" s="336">
        <v>-6.891787052154541E-8</v>
      </c>
      <c r="H578" s="228"/>
      <c r="I578" s="336">
        <v>0</v>
      </c>
      <c r="J578" s="331"/>
      <c r="K578" s="338">
        <f t="shared" si="17"/>
        <v>-6.891787052154541E-8</v>
      </c>
      <c r="L578" s="337">
        <v>-3.2596290111541748E-9</v>
      </c>
      <c r="M578" s="337">
        <f t="shared" si="18"/>
        <v>-6.5658241510391235E-8</v>
      </c>
      <c r="N578" s="35"/>
      <c r="P578" s="37"/>
      <c r="V578" s="45"/>
      <c r="W578" s="46"/>
      <c r="X578" s="45"/>
    </row>
    <row r="579" spans="1:34" s="164" customFormat="1" ht="15.75" x14ac:dyDescent="0.25">
      <c r="A579" s="160"/>
      <c r="B579" s="160"/>
      <c r="C579" s="160"/>
      <c r="D579" s="165" t="s">
        <v>1162</v>
      </c>
      <c r="E579" s="161"/>
      <c r="F579" s="174"/>
      <c r="G579" s="162"/>
      <c r="H579" s="160"/>
      <c r="I579" s="160"/>
      <c r="J579" s="6"/>
      <c r="K579" s="5"/>
      <c r="L579" s="160"/>
      <c r="M579" s="160"/>
      <c r="N579" s="160"/>
      <c r="O579" s="160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  <c r="AA579" s="160"/>
      <c r="AB579" s="160"/>
      <c r="AC579" s="160"/>
      <c r="AD579" s="160"/>
      <c r="AE579" s="160"/>
      <c r="AF579" s="160"/>
      <c r="AG579" s="163"/>
    </row>
    <row r="580" spans="1:34" s="164" customFormat="1" ht="27.75" customHeight="1" x14ac:dyDescent="0.25">
      <c r="A580" s="166"/>
      <c r="B580" s="166"/>
      <c r="C580" s="166"/>
      <c r="D580" s="169" t="s">
        <v>1157</v>
      </c>
      <c r="E580" s="170"/>
      <c r="F580" s="174"/>
      <c r="G580" s="162"/>
      <c r="H580" s="8"/>
      <c r="I580" s="8"/>
      <c r="J580" s="6"/>
      <c r="K580" s="5"/>
      <c r="L580" s="8"/>
      <c r="Z580" s="8"/>
      <c r="AA580" s="8"/>
      <c r="AB580" s="8"/>
      <c r="AC580" s="8"/>
      <c r="AD580" s="8"/>
      <c r="AE580" s="8"/>
      <c r="AF580" s="8"/>
      <c r="AG580" s="7"/>
    </row>
    <row r="581" spans="1:34" s="164" customFormat="1" x14ac:dyDescent="0.25">
      <c r="A581" s="160"/>
      <c r="B581" s="160"/>
      <c r="C581" s="160"/>
      <c r="D581" s="171" t="s">
        <v>1149</v>
      </c>
      <c r="E581" s="161"/>
      <c r="F581" s="174"/>
      <c r="G581" s="162"/>
      <c r="H581" s="160"/>
      <c r="I581" s="160"/>
      <c r="J581" s="6"/>
      <c r="K581" s="5"/>
      <c r="L581" s="160"/>
      <c r="Z581" s="8"/>
      <c r="AA581" s="8"/>
      <c r="AB581" s="8"/>
      <c r="AC581" s="8"/>
      <c r="AD581" s="8"/>
      <c r="AE581" s="8"/>
      <c r="AF581" s="8"/>
      <c r="AG581" s="7"/>
    </row>
    <row r="582" spans="1:34" s="164" customFormat="1" ht="9" customHeight="1" x14ac:dyDescent="0.25">
      <c r="A582" s="160"/>
      <c r="B582" s="160"/>
      <c r="C582" s="160"/>
      <c r="D582" s="3"/>
      <c r="H582" s="8"/>
      <c r="J582" s="341" t="s">
        <v>1150</v>
      </c>
      <c r="K582" s="341"/>
      <c r="L582" s="341"/>
      <c r="M582" s="8"/>
      <c r="N582" s="8"/>
      <c r="O582" s="8"/>
      <c r="P582" s="167"/>
      <c r="Q582" s="167"/>
      <c r="R582" s="167"/>
      <c r="S582" s="167"/>
      <c r="T582" s="167"/>
      <c r="U582" s="167"/>
      <c r="V582" s="167"/>
      <c r="W582" s="167"/>
      <c r="X582" s="167"/>
      <c r="Y582" s="167"/>
      <c r="Z582" s="167"/>
      <c r="AA582" s="167"/>
      <c r="AB582" s="167"/>
      <c r="AC582" s="167"/>
      <c r="AD582" s="167"/>
      <c r="AE582" s="167"/>
      <c r="AF582" s="167"/>
      <c r="AG582" s="168"/>
    </row>
    <row r="583" spans="1:34" s="164" customFormat="1" ht="12.75" customHeight="1" x14ac:dyDescent="0.25">
      <c r="A583" s="160"/>
      <c r="B583" s="160"/>
      <c r="C583" s="160"/>
      <c r="D583" s="3"/>
      <c r="H583" s="167"/>
      <c r="I583" s="167"/>
      <c r="J583" s="167"/>
      <c r="K583" s="204"/>
      <c r="L583" s="167"/>
      <c r="M583" s="167"/>
      <c r="N583" s="167"/>
      <c r="O583" s="167"/>
      <c r="P583" s="167"/>
      <c r="Q583" s="167"/>
      <c r="R583" s="167"/>
      <c r="S583" s="167"/>
      <c r="T583" s="167"/>
      <c r="U583" s="167"/>
      <c r="V583" s="167"/>
      <c r="W583" s="167"/>
      <c r="X583" s="167"/>
      <c r="Y583" s="167"/>
      <c r="Z583" s="167"/>
      <c r="AA583" s="167"/>
      <c r="AB583" s="167"/>
      <c r="AC583" s="167"/>
      <c r="AD583" s="167"/>
      <c r="AE583" s="167"/>
      <c r="AF583" s="167"/>
      <c r="AG583" s="168"/>
    </row>
    <row r="584" spans="1:34" s="164" customFormat="1" x14ac:dyDescent="0.25">
      <c r="A584" s="160"/>
      <c r="B584" s="160"/>
      <c r="C584" s="160"/>
      <c r="D584" s="3"/>
      <c r="H584" s="8"/>
      <c r="I584" s="8"/>
      <c r="J584" s="8"/>
      <c r="K584" s="8" t="s">
        <v>1160</v>
      </c>
      <c r="M584" s="8"/>
      <c r="N584" s="8"/>
      <c r="O584" s="8"/>
      <c r="P584" s="167"/>
      <c r="Q584" s="167"/>
      <c r="R584" s="167"/>
      <c r="S584" s="167"/>
      <c r="T584" s="167"/>
      <c r="U584" s="167"/>
      <c r="V584" s="167"/>
      <c r="W584" s="167"/>
      <c r="X584" s="167"/>
      <c r="Y584" s="167"/>
      <c r="Z584" s="167"/>
      <c r="AA584" s="167"/>
      <c r="AB584" s="167"/>
      <c r="AC584" s="167"/>
      <c r="AD584" s="167"/>
      <c r="AE584" s="167"/>
      <c r="AF584" s="167"/>
      <c r="AG584" s="168"/>
    </row>
    <row r="585" spans="1:34" s="164" customFormat="1" ht="8.25" customHeight="1" x14ac:dyDescent="0.25">
      <c r="A585" s="160"/>
      <c r="B585" s="160"/>
      <c r="C585" s="160"/>
      <c r="D585" s="3"/>
      <c r="E585" s="8"/>
      <c r="F585" s="166"/>
      <c r="G585" s="8"/>
      <c r="H585" s="8"/>
      <c r="I585" s="8"/>
      <c r="J585" s="149"/>
      <c r="K585" s="8"/>
      <c r="L585" s="8"/>
      <c r="M585" s="8"/>
      <c r="N585" s="8"/>
      <c r="O585" s="8"/>
      <c r="P585" s="167"/>
      <c r="Q585" s="167"/>
      <c r="R585" s="167"/>
      <c r="S585" s="167"/>
      <c r="T585" s="167"/>
      <c r="U585" s="167"/>
      <c r="V585" s="167"/>
      <c r="W585" s="167"/>
      <c r="X585" s="167"/>
      <c r="Y585" s="167"/>
      <c r="Z585" s="167"/>
      <c r="AA585" s="167"/>
      <c r="AB585" s="167"/>
      <c r="AC585" s="167"/>
      <c r="AD585" s="167"/>
      <c r="AE585" s="167"/>
      <c r="AF585" s="167"/>
      <c r="AG585" s="168"/>
    </row>
    <row r="586" spans="1:34" s="164" customFormat="1" ht="7.5" customHeight="1" x14ac:dyDescent="0.25">
      <c r="A586" s="8"/>
      <c r="B586" s="8"/>
      <c r="C586" s="8"/>
      <c r="D586" s="3"/>
      <c r="F586" s="174"/>
      <c r="G586" s="162"/>
      <c r="H586" s="8"/>
      <c r="I586" s="8"/>
      <c r="J586" s="6"/>
      <c r="K586" s="5"/>
      <c r="L586" s="8"/>
      <c r="O586" s="8"/>
      <c r="P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7"/>
    </row>
    <row r="587" spans="1:34" s="164" customFormat="1" ht="15.75" x14ac:dyDescent="0.25">
      <c r="A587" s="8"/>
      <c r="B587" s="8"/>
      <c r="C587" s="8"/>
      <c r="D587" s="3"/>
      <c r="H587" s="167"/>
      <c r="I587" s="167"/>
      <c r="J587" s="341" t="s">
        <v>1151</v>
      </c>
      <c r="K587" s="341"/>
      <c r="L587" s="341"/>
      <c r="M587" s="167"/>
      <c r="N587" s="167"/>
      <c r="O587" s="167"/>
      <c r="P587" s="167"/>
      <c r="Q587" s="167"/>
      <c r="R587" s="167"/>
      <c r="S587" s="167"/>
      <c r="T587" s="167"/>
      <c r="U587" s="167"/>
      <c r="V587" s="167"/>
      <c r="W587" s="167"/>
      <c r="X587" s="167"/>
      <c r="Y587" s="167"/>
      <c r="Z587" s="167"/>
      <c r="AA587" s="167"/>
      <c r="AB587" s="167"/>
      <c r="AC587" s="167"/>
      <c r="AD587" s="167"/>
      <c r="AE587" s="167"/>
      <c r="AF587" s="167"/>
      <c r="AG587" s="168"/>
    </row>
    <row r="588" spans="1:34" x14ac:dyDescent="0.25">
      <c r="A588" s="8"/>
      <c r="B588" s="8"/>
      <c r="C588" s="8"/>
      <c r="E588" s="164"/>
      <c r="G588" s="162"/>
      <c r="H588" s="8"/>
      <c r="I588" s="8"/>
      <c r="L588" s="8"/>
      <c r="M588" s="1"/>
      <c r="N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H588" s="1"/>
    </row>
    <row r="589" spans="1:34" x14ac:dyDescent="0.25">
      <c r="E589" s="8"/>
      <c r="F589" s="166"/>
      <c r="K589" s="8" t="s">
        <v>1161</v>
      </c>
    </row>
  </sheetData>
  <mergeCells count="2">
    <mergeCell ref="J582:L582"/>
    <mergeCell ref="J587:L587"/>
  </mergeCells>
  <printOptions horizontalCentered="1"/>
  <pageMargins left="0.23622047244094491" right="0.23622047244094491" top="0.94488188976377963" bottom="0.74803149606299213" header="0.51181102362204722" footer="0.51181102362204722"/>
  <pageSetup paperSize="9" scale="40" fitToHeight="0" orientation="portrait" r:id="rId1"/>
  <headerFooter alignWithMargins="0"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2020-12-30T11:05:13Z</cp:lastPrinted>
  <dcterms:created xsi:type="dcterms:W3CDTF">2020-12-21T10:36:52Z</dcterms:created>
  <dcterms:modified xsi:type="dcterms:W3CDTF">2020-12-30T11:18:52Z</dcterms:modified>
</cp:coreProperties>
</file>