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2\CE I trim_2022\"/>
    </mc:Choice>
  </mc:AlternateContent>
  <bookViews>
    <workbookView xWindow="0" yWindow="0" windowWidth="28800" windowHeight="1203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CE'!$C$7:$J$578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 localSheetId="0">[6]VALORI!#REF!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 localSheetId="0">'[9]Quadro tendenziale 28-6-2005'!#REF!</definedName>
    <definedName name="AdIrcss00">'[9]Quadro tendenziale 28-6-2005'!#REF!</definedName>
    <definedName name="AdIrcss01" localSheetId="0">'[9]Quadro tendenziale 28-6-2005'!#REF!</definedName>
    <definedName name="AdIrcss01">'[9]Quadro tendenziale 28-6-2005'!#REF!</definedName>
    <definedName name="AdIrcss02" localSheetId="0">'[9]Quadro tendenziale 28-6-2005'!#REF!</definedName>
    <definedName name="AdIrcss02">'[9]Quadro tendenziale 28-6-2005'!#REF!</definedName>
    <definedName name="AdIrcss03" localSheetId="0">'[9]Quadro tendenziale 28-6-2005'!#REF!</definedName>
    <definedName name="AdIrcss03">'[9]Quadro tendenziale 28-6-2005'!#REF!</definedName>
    <definedName name="AdIrcss04" localSheetId="0">'[9]Quadro tendenziale 28-6-2005'!#REF!</definedName>
    <definedName name="AdIrcss04">'[9]Quadro tendenziale 28-6-2005'!#REF!</definedName>
    <definedName name="AdIrcss05" localSheetId="0">'[9]Quadro tendenziale 28-6-2005'!#REF!</definedName>
    <definedName name="AdIrcss05">'[9]Quadro tendenziale 28-6-2005'!#REF!</definedName>
    <definedName name="AdIrcss06" localSheetId="0">'[9]Quadro tendenziale 28-6-2005'!#REF!</definedName>
    <definedName name="AdIrcss06">'[9]Quadro tendenziale 28-6-2005'!#REF!</definedName>
    <definedName name="AdIrcss07" localSheetId="0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>#REF!</definedName>
    <definedName name="_xlnm.Print_Area" localSheetId="0">' Nuovo Modello CE'!$A$1:$K$595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 localSheetId="0">[13]attivo!#REF!</definedName>
    <definedName name="Aziende">[14]attivo!#REF!</definedName>
    <definedName name="b">[3]VALORI!$C$30</definedName>
    <definedName name="B_VAL_2" localSheetId="0">[6]VALORI!#REF!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[16]Ricavi!#REF!</definedName>
    <definedName name="Cartclin">[17]Ricavi!#REF!</definedName>
    <definedName name="CAT_INTERV">[18]ELENCHI!$A$2:$A$9</definedName>
    <definedName name="CATEGORIA">[19]TABELLE!$A$1:$B$7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'[20]tabella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[20]Foglio1!$A:$B</definedName>
    <definedName name="coeffpa" localSheetId="0">#REF!</definedName>
    <definedName name="coeffpa">#REF!</definedName>
    <definedName name="Coge2016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'[23]estrazione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CEMBRE2004">#REF!</definedName>
    <definedName name="DICEMBRE2005">#REF!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'[26]Contratti 2021'!#REF!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'[27]Elenco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'[29]Quadro macro'!$C$14</definedName>
    <definedName name="partsicilia">'[29]Quadro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'[32]Quadro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[16]Ricavi!#REF!</definedName>
    <definedName name="Prestaz">[17]Ricavi!#REF!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'[33]Quadro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'[20]tabella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[18]ELENCHI!$C$13:$C$21</definedName>
    <definedName name="SOTTOCAT_2">[18]ELENCHI!$C$24:$C$28</definedName>
    <definedName name="SOTTOCAT_3">[18]ELENCHI!$C$31:$C$32</definedName>
    <definedName name="SOTTOCAT_OSP">[18]ELENCHI!$A$20:$A$24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[16]Ricavi!#REF!</definedName>
    <definedName name="suore">[17]Ricavi!#REF!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 localSheetId="0">'[9]Quadro tendenziale 28-6-2005'!#REF!</definedName>
    <definedName name="tadAcqBen00">'[9]Quadro tendenziale 28-6-2005'!#REF!</definedName>
    <definedName name="tadAcqBen01" localSheetId="0">'[9]Quadro tendenziale 28-6-2005'!#REF!</definedName>
    <definedName name="tadAcqBen01">'[9]Quadro tendenziale 28-6-2005'!#REF!</definedName>
    <definedName name="tadAcqBen02" localSheetId="0">'[9]Quadro tendenziale 28-6-2005'!#REF!</definedName>
    <definedName name="tadAcqBen02">'[9]Quadro tendenziale 28-6-2005'!#REF!</definedName>
    <definedName name="tadAcqBen03" localSheetId="0">'[9]Quadro tendenziale 28-6-2005'!#REF!</definedName>
    <definedName name="tadAcqBen03">'[9]Quadro tendenziale 28-6-2005'!#REF!</definedName>
    <definedName name="tadAcqBen04" localSheetId="0">'[9]Quadro tendenziale 28-6-2005'!#REF!</definedName>
    <definedName name="tadAcqBen04">'[9]Quadro tendenziale 28-6-2005'!#REF!</definedName>
    <definedName name="tadAcqBen05" localSheetId="0">'[9]Quadro tendenziale 28-6-2005'!#REF!</definedName>
    <definedName name="tadAcqBen05">'[9]Quadro tendenziale 28-6-2005'!#REF!</definedName>
    <definedName name="tadAcqBen06" localSheetId="0">'[9]Quadro tendenziale 28-6-2005'!#REF!</definedName>
    <definedName name="tadAcqBen06">'[9]Quadro tendenziale 28-6-2005'!#REF!</definedName>
    <definedName name="tadAcqBen07" localSheetId="0">'[9]Quadro tendenziale 28-6-2005'!#REF!</definedName>
    <definedName name="tadAcqBen07">'[9]Quadro tendenziale 28-6-2005'!#REF!</definedName>
    <definedName name="tadAcqBen08" localSheetId="0">'[9]Quadro tendenziale 28-6-2005'!#REF!</definedName>
    <definedName name="tadAcqBen08">'[9]Quadro tendenziale 28-6-2005'!#REF!</definedName>
    <definedName name="tadAltrEnti00" localSheetId="0">'[9]Quadro tendenziale 28-6-2005'!#REF!</definedName>
    <definedName name="tadAltrEnti00">'[9]Quadro tendenziale 28-6-2005'!#REF!</definedName>
    <definedName name="tadAltrEnti01" localSheetId="0">'[9]Quadro tendenziale 28-6-2005'!#REF!</definedName>
    <definedName name="tadAltrEnti01">'[9]Quadro tendenziale 28-6-2005'!#REF!</definedName>
    <definedName name="tadAltrEnti02" localSheetId="0">'[9]Quadro tendenziale 28-6-2005'!#REF!</definedName>
    <definedName name="tadAltrEnti02">'[9]Quadro tendenziale 28-6-2005'!#REF!</definedName>
    <definedName name="tadAltrEnti03" localSheetId="0">'[9]Quadro tendenziale 28-6-2005'!#REF!</definedName>
    <definedName name="tadAltrEnti03">'[9]Quadro tendenziale 28-6-2005'!#REF!</definedName>
    <definedName name="tadAltrEnti04" localSheetId="0">'[9]Quadro tendenziale 28-6-2005'!#REF!</definedName>
    <definedName name="tadAltrEnti04">'[9]Quadro tendenziale 28-6-2005'!#REF!</definedName>
    <definedName name="tadAltrEnti05" localSheetId="0">'[9]Quadro tendenziale 28-6-2005'!#REF!</definedName>
    <definedName name="tadAltrEnti05">'[9]Quadro tendenziale 28-6-2005'!#REF!</definedName>
    <definedName name="tadAltrEnti06" localSheetId="0">'[9]Quadro tendenziale 28-6-2005'!#REF!</definedName>
    <definedName name="tadAltrEnti06">'[9]Quadro tendenziale 28-6-2005'!#REF!</definedName>
    <definedName name="tadAltrEnti07" localSheetId="0">'[9]Quadro tendenziale 28-6-2005'!#REF!</definedName>
    <definedName name="tadAltrEnti07">'[9]Quadro tendenziale 28-6-2005'!#REF!</definedName>
    <definedName name="tadAltrEnti08" localSheetId="0">'[9]Quadro tendenziale 28-6-2005'!#REF!</definedName>
    <definedName name="tadAltrEnti08">'[9]Quadro tendenziale 28-6-2005'!#REF!</definedName>
    <definedName name="tadAltrServ00" localSheetId="0">'[9]Quadro tendenziale 28-6-2005'!#REF!</definedName>
    <definedName name="tadAltrServ00">'[9]Quadro tendenziale 28-6-2005'!#REF!</definedName>
    <definedName name="tadAltrServ01" localSheetId="0">'[9]Quadro tendenziale 28-6-2005'!#REF!</definedName>
    <definedName name="tadAltrServ01">'[9]Quadro tendenziale 28-6-2005'!#REF!</definedName>
    <definedName name="tadAltrServ02" localSheetId="0">'[9]Quadro tendenziale 28-6-2005'!#REF!</definedName>
    <definedName name="tadAltrServ02">'[9]Quadro tendenziale 28-6-2005'!#REF!</definedName>
    <definedName name="tadAltrServ03" localSheetId="0">'[9]Quadro tendenziale 28-6-2005'!#REF!</definedName>
    <definedName name="tadAltrServ03">'[9]Quadro tendenziale 28-6-2005'!#REF!</definedName>
    <definedName name="tadAltrServ04" localSheetId="0">'[9]Quadro tendenziale 28-6-2005'!#REF!</definedName>
    <definedName name="tadAltrServ04">'[9]Quadro tendenziale 28-6-2005'!#REF!</definedName>
    <definedName name="tadAltrServ05" localSheetId="0">'[9]Quadro tendenziale 28-6-2005'!#REF!</definedName>
    <definedName name="tadAltrServ05">'[9]Quadro tendenziale 28-6-2005'!#REF!</definedName>
    <definedName name="tadAltrServ06" localSheetId="0">'[9]Quadro tendenziale 28-6-2005'!#REF!</definedName>
    <definedName name="tadAltrServ06">'[9]Quadro tendenziale 28-6-2005'!#REF!</definedName>
    <definedName name="tadAltrServ07" localSheetId="0">'[9]Quadro tendenziale 28-6-2005'!#REF!</definedName>
    <definedName name="tadAltrServ07">'[9]Quadro tendenziale 28-6-2005'!#REF!</definedName>
    <definedName name="tadAltrServ08" localSheetId="0">'[9]Quadro tendenziale 28-6-2005'!#REF!</definedName>
    <definedName name="tadAltrServ08">'[9]Quadro tendenziale 28-6-2005'!#REF!</definedName>
    <definedName name="tadAmmGen00" localSheetId="0">'[9]Quadro tendenziale 28-6-2005'!#REF!</definedName>
    <definedName name="tadAmmGen00">'[9]Quadro tendenziale 28-6-2005'!#REF!</definedName>
    <definedName name="tadAmmGen01" localSheetId="0">'[9]Quadro tendenziale 28-6-2005'!#REF!</definedName>
    <definedName name="tadAmmGen01">'[9]Quadro tendenziale 28-6-2005'!#REF!</definedName>
    <definedName name="tadAmmGen02" localSheetId="0">'[9]Quadro tendenziale 28-6-2005'!#REF!</definedName>
    <definedName name="tadAmmGen02">'[9]Quadro tendenziale 28-6-2005'!#REF!</definedName>
    <definedName name="tadAmmGen03" localSheetId="0">'[9]Quadro tendenziale 28-6-2005'!#REF!</definedName>
    <definedName name="tadAmmGen03">'[9]Quadro tendenziale 28-6-2005'!#REF!</definedName>
    <definedName name="tadAmmGen04" localSheetId="0">'[9]Quadro tendenziale 28-6-2005'!#REF!</definedName>
    <definedName name="tadAmmGen04">'[9]Quadro tendenziale 28-6-2005'!#REF!</definedName>
    <definedName name="tadAmmGen05" localSheetId="0">'[9]Quadro tendenziale 28-6-2005'!#REF!</definedName>
    <definedName name="tadAmmGen05">'[9]Quadro tendenziale 28-6-2005'!#REF!</definedName>
    <definedName name="tadAmmGen06" localSheetId="0">'[9]Quadro tendenziale 28-6-2005'!#REF!</definedName>
    <definedName name="tadAmmGen06">'[9]Quadro tendenziale 28-6-2005'!#REF!</definedName>
    <definedName name="tadAmmGen07" localSheetId="0">'[9]Quadro tendenziale 28-6-2005'!#REF!</definedName>
    <definedName name="tadAmmGen07">'[9]Quadro tendenziale 28-6-2005'!#REF!</definedName>
    <definedName name="tadAmmGen08" localSheetId="0">'[9]Quadro tendenziale 28-6-2005'!#REF!</definedName>
    <definedName name="tadAmmGen08">'[9]Quadro tendenziale 28-6-2005'!#REF!</definedName>
    <definedName name="tadExtrFsn00" localSheetId="0">'[9]Quadro tendenziale 28-6-2005'!#REF!</definedName>
    <definedName name="tadExtrFsn00">'[9]Quadro tendenziale 28-6-2005'!#REF!</definedName>
    <definedName name="tadExtrFsn01" localSheetId="0">'[9]Quadro tendenziale 28-6-2005'!#REF!</definedName>
    <definedName name="tadExtrFsn01">'[9]Quadro tendenziale 28-6-2005'!#REF!</definedName>
    <definedName name="tadExtrFsn02" localSheetId="0">'[9]Quadro tendenziale 28-6-2005'!#REF!</definedName>
    <definedName name="tadExtrFsn02">'[9]Quadro tendenziale 28-6-2005'!#REF!</definedName>
    <definedName name="tadExtrFsn03" localSheetId="0">'[9]Quadro tendenziale 28-6-2005'!#REF!</definedName>
    <definedName name="tadExtrFsn03">'[9]Quadro tendenziale 28-6-2005'!#REF!</definedName>
    <definedName name="tadExtrFsn04" localSheetId="0">'[9]Quadro tendenziale 28-6-2005'!#REF!</definedName>
    <definedName name="tadExtrFsn04">'[9]Quadro tendenziale 28-6-2005'!#REF!</definedName>
    <definedName name="tadExtrFsn05" localSheetId="0">'[9]Quadro tendenziale 28-6-2005'!#REF!</definedName>
    <definedName name="tadExtrFsn05">'[9]Quadro tendenziale 28-6-2005'!#REF!</definedName>
    <definedName name="tadExtrFsn06" localSheetId="0">'[9]Quadro tendenziale 28-6-2005'!#REF!</definedName>
    <definedName name="tadExtrFsn06">'[9]Quadro tendenziale 28-6-2005'!#REF!</definedName>
    <definedName name="tadExtrFsn07" localSheetId="0">'[9]Quadro tendenziale 28-6-2005'!#REF!</definedName>
    <definedName name="tadExtrFsn07">'[9]Quadro tendenziale 28-6-2005'!#REF!</definedName>
    <definedName name="tadExtrFsn08" localSheetId="0">'[9]Quadro tendenziale 28-6-2005'!#REF!</definedName>
    <definedName name="tadExtrFsn08">'[9]Quadro tendenziale 28-6-2005'!#REF!</definedName>
    <definedName name="tadImpTax00" localSheetId="0">'[9]Quadro tendenziale 28-6-2005'!#REF!</definedName>
    <definedName name="tadImpTax00">'[9]Quadro tendenziale 28-6-2005'!#REF!</definedName>
    <definedName name="tadImpTax01" localSheetId="0">'[9]Quadro tendenziale 28-6-2005'!#REF!</definedName>
    <definedName name="tadImpTax01">'[9]Quadro tendenziale 28-6-2005'!#REF!</definedName>
    <definedName name="tadImpTax02" localSheetId="0">'[9]Quadro tendenziale 28-6-2005'!#REF!</definedName>
    <definedName name="tadImpTax02">'[9]Quadro tendenziale 28-6-2005'!#REF!</definedName>
    <definedName name="tadImpTax03" localSheetId="0">'[9]Quadro tendenziale 28-6-2005'!#REF!</definedName>
    <definedName name="tadImpTax03">'[9]Quadro tendenziale 28-6-2005'!#REF!</definedName>
    <definedName name="tadImpTax04" localSheetId="0">'[9]Quadro tendenziale 28-6-2005'!#REF!</definedName>
    <definedName name="tadImpTax04">'[9]Quadro tendenziale 28-6-2005'!#REF!</definedName>
    <definedName name="tadImpTax05" localSheetId="0">'[9]Quadro tendenziale 28-6-2005'!#REF!</definedName>
    <definedName name="tadImpTax05">'[9]Quadro tendenziale 28-6-2005'!#REF!</definedName>
    <definedName name="tadImpTax06" localSheetId="0">'[9]Quadro tendenziale 28-6-2005'!#REF!</definedName>
    <definedName name="tadImpTax06">'[9]Quadro tendenziale 28-6-2005'!#REF!</definedName>
    <definedName name="tadImpTax07" localSheetId="0">'[9]Quadro tendenziale 28-6-2005'!#REF!</definedName>
    <definedName name="tadImpTax07">'[9]Quadro tendenziale 28-6-2005'!#REF!</definedName>
    <definedName name="tadImpTax08" localSheetId="0">'[9]Quadro tendenziale 28-6-2005'!#REF!</definedName>
    <definedName name="tadImpTax08">'[9]Quadro tendenziale 28-6-2005'!#REF!</definedName>
    <definedName name="tadIrcss00" localSheetId="0">'[9]Quadro tendenziale 28-6-2005'!#REF!</definedName>
    <definedName name="tadIrcss00">'[9]Quadro tendenziale 28-6-2005'!#REF!</definedName>
    <definedName name="tadIrcss01" localSheetId="0">'[9]Quadro tendenziale 28-6-2005'!#REF!</definedName>
    <definedName name="tadIrcss01">'[9]Quadro tendenziale 28-6-2005'!#REF!</definedName>
    <definedName name="tadIrcss02" localSheetId="0">'[9]Quadro tendenziale 28-6-2005'!#REF!</definedName>
    <definedName name="tadIrcss02">'[9]Quadro tendenziale 28-6-2005'!#REF!</definedName>
    <definedName name="tadIrcss03" localSheetId="0">'[9]Quadro tendenziale 28-6-2005'!#REF!</definedName>
    <definedName name="tadIrcss03">'[9]Quadro tendenziale 28-6-2005'!#REF!</definedName>
    <definedName name="tadIrcss04" localSheetId="0">'[9]Quadro tendenziale 28-6-2005'!#REF!</definedName>
    <definedName name="tadIrcss04">'[9]Quadro tendenziale 28-6-2005'!#REF!</definedName>
    <definedName name="tadIrcss05" localSheetId="0">'[9]Quadro tendenziale 28-6-2005'!#REF!</definedName>
    <definedName name="tadIrcss05">'[9]Quadro tendenziale 28-6-2005'!#REF!</definedName>
    <definedName name="tadIrcss06" localSheetId="0">'[9]Quadro tendenziale 28-6-2005'!#REF!</definedName>
    <definedName name="tadIrcss06">'[9]Quadro tendenziale 28-6-2005'!#REF!</definedName>
    <definedName name="tadIrcss07" localSheetId="0">'[9]Quadro tendenziale 28-6-2005'!#REF!</definedName>
    <definedName name="tadIrcss07">'[9]Quadro tendenziale 28-6-2005'!#REF!</definedName>
    <definedName name="tadIrcss08" localSheetId="0">'[9]Quadro tendenziale 28-6-2005'!#REF!</definedName>
    <definedName name="tadIrcss08">'[9]Quadro tendenziale 28-6-2005'!#REF!</definedName>
    <definedName name="tadManutenz00" localSheetId="0">'[9]Quadro tendenziale 28-6-2005'!#REF!</definedName>
    <definedName name="tadManutenz00">'[9]Quadro tendenziale 28-6-2005'!#REF!</definedName>
    <definedName name="tadManutenz01" localSheetId="0">'[9]Quadro tendenziale 28-6-2005'!#REF!</definedName>
    <definedName name="tadManutenz01">'[9]Quadro tendenziale 28-6-2005'!#REF!</definedName>
    <definedName name="tadManutenz02" localSheetId="0">'[9]Quadro tendenziale 28-6-2005'!#REF!</definedName>
    <definedName name="tadManutenz02">'[9]Quadro tendenziale 28-6-2005'!#REF!</definedName>
    <definedName name="tadManutenz03" localSheetId="0">'[9]Quadro tendenziale 28-6-2005'!#REF!</definedName>
    <definedName name="tadManutenz03">'[9]Quadro tendenziale 28-6-2005'!#REF!</definedName>
    <definedName name="tadManutenz04" localSheetId="0">'[9]Quadro tendenziale 28-6-2005'!#REF!</definedName>
    <definedName name="tadManutenz04">'[9]Quadro tendenziale 28-6-2005'!#REF!</definedName>
    <definedName name="tadManutenz05" localSheetId="0">'[9]Quadro tendenziale 28-6-2005'!#REF!</definedName>
    <definedName name="tadManutenz05">'[9]Quadro tendenziale 28-6-2005'!#REF!</definedName>
    <definedName name="tadManutenz06" localSheetId="0">'[9]Quadro tendenziale 28-6-2005'!#REF!</definedName>
    <definedName name="tadManutenz06">'[9]Quadro tendenziale 28-6-2005'!#REF!</definedName>
    <definedName name="tadManutenz07" localSheetId="0">'[9]Quadro tendenziale 28-6-2005'!#REF!</definedName>
    <definedName name="tadManutenz07">'[9]Quadro tendenziale 28-6-2005'!#REF!</definedName>
    <definedName name="tadManutenz08" localSheetId="0">'[9]Quadro tendenziale 28-6-2005'!#REF!</definedName>
    <definedName name="tadManutenz08">'[9]Quadro tendenziale 28-6-2005'!#REF!</definedName>
    <definedName name="tadmedgen00" localSheetId="0">'[9]Quadro tendenziale 28-6-2005'!#REF!</definedName>
    <definedName name="tadmedgen00">'[9]Quadro tendenziale 28-6-2005'!#REF!</definedName>
    <definedName name="tadmedgen01" localSheetId="0">'[9]Quadro tendenziale 28-6-2005'!#REF!</definedName>
    <definedName name="tadmedgen01">'[9]Quadro tendenziale 28-6-2005'!#REF!</definedName>
    <definedName name="tadmedgen02" localSheetId="0">'[9]Quadro tendenziale 28-6-2005'!#REF!</definedName>
    <definedName name="tadmedgen02">'[9]Quadro tendenziale 28-6-2005'!#REF!</definedName>
    <definedName name="tadmedgen03" localSheetId="0">'[9]Quadro tendenziale 28-6-2005'!#REF!</definedName>
    <definedName name="tadmedgen03">'[9]Quadro tendenziale 28-6-2005'!#REF!</definedName>
    <definedName name="tadmedgen04" localSheetId="0">'[9]Quadro tendenziale 28-6-2005'!#REF!</definedName>
    <definedName name="tadmedgen04">'[9]Quadro tendenziale 28-6-2005'!#REF!</definedName>
    <definedName name="tadmedgen05" localSheetId="0">'[9]Quadro tendenziale 28-6-2005'!#REF!</definedName>
    <definedName name="tadmedgen05">'[9]Quadro tendenziale 28-6-2005'!#REF!</definedName>
    <definedName name="tadmedgen06" localSheetId="0">'[9]Quadro tendenziale 28-6-2005'!#REF!</definedName>
    <definedName name="tadmedgen06">'[9]Quadro tendenziale 28-6-2005'!#REF!</definedName>
    <definedName name="tadmedgen07" localSheetId="0">'[9]Quadro tendenziale 28-6-2005'!#REF!</definedName>
    <definedName name="tadmedgen07">'[9]Quadro tendenziale 28-6-2005'!#REF!</definedName>
    <definedName name="tadmedgen08" localSheetId="0">'[9]Quadro tendenziale 28-6-2005'!#REF!</definedName>
    <definedName name="tadmedgen08">'[9]Quadro tendenziale 28-6-2005'!#REF!</definedName>
    <definedName name="tadOnFin00" localSheetId="0">'[9]Quadro tendenziale 28-6-2005'!#REF!</definedName>
    <definedName name="tadOnFin00">'[9]Quadro tendenziale 28-6-2005'!#REF!</definedName>
    <definedName name="tadOnFin01" localSheetId="0">'[9]Quadro tendenziale 28-6-2005'!#REF!</definedName>
    <definedName name="tadOnFin01">'[9]Quadro tendenziale 28-6-2005'!#REF!</definedName>
    <definedName name="tadOnFin02" localSheetId="0">'[9]Quadro tendenziale 28-6-2005'!#REF!</definedName>
    <definedName name="tadOnFin02">'[9]Quadro tendenziale 28-6-2005'!#REF!</definedName>
    <definedName name="tadOnFin03" localSheetId="0">'[9]Quadro tendenziale 28-6-2005'!#REF!</definedName>
    <definedName name="tadOnFin03">'[9]Quadro tendenziale 28-6-2005'!#REF!</definedName>
    <definedName name="tadOnFin04" localSheetId="0">'[9]Quadro tendenziale 28-6-2005'!#REF!</definedName>
    <definedName name="tadOnFin04">'[9]Quadro tendenziale 28-6-2005'!#REF!</definedName>
    <definedName name="tadOnFin05" localSheetId="0">'[9]Quadro tendenziale 28-6-2005'!#REF!</definedName>
    <definedName name="tadOnFin05">'[9]Quadro tendenziale 28-6-2005'!#REF!</definedName>
    <definedName name="tadOnFin06" localSheetId="0">'[9]Quadro tendenziale 28-6-2005'!#REF!</definedName>
    <definedName name="tadOnFin06">'[9]Quadro tendenziale 28-6-2005'!#REF!</definedName>
    <definedName name="tadOnFin07" localSheetId="0">'[9]Quadro tendenziale 28-6-2005'!#REF!</definedName>
    <definedName name="tadOnFin07">'[9]Quadro tendenziale 28-6-2005'!#REF!</definedName>
    <definedName name="tadOnFin08" localSheetId="0">'[9]Quadro tendenziale 28-6-2005'!#REF!</definedName>
    <definedName name="tadOnFin08">'[9]Quadro tendenziale 28-6-2005'!#REF!</definedName>
    <definedName name="tadOspPriv00" localSheetId="0">'[9]Quadro tendenziale 28-6-2005'!#REF!</definedName>
    <definedName name="tadOspPriv00">'[9]Quadro tendenziale 28-6-2005'!#REF!</definedName>
    <definedName name="tadOspPriv01" localSheetId="0">'[9]Quadro tendenziale 28-6-2005'!#REF!</definedName>
    <definedName name="tadOspPriv01">'[9]Quadro tendenziale 28-6-2005'!#REF!</definedName>
    <definedName name="tadOspPriv02" localSheetId="0">'[9]Quadro tendenziale 28-6-2005'!#REF!</definedName>
    <definedName name="tadOspPriv02">'[9]Quadro tendenziale 28-6-2005'!#REF!</definedName>
    <definedName name="tadOspPriv03" localSheetId="0">'[9]Quadro tendenziale 28-6-2005'!#REF!</definedName>
    <definedName name="tadOspPriv03">'[9]Quadro tendenziale 28-6-2005'!#REF!</definedName>
    <definedName name="tadOspPriv04" localSheetId="0">'[9]Quadro tendenziale 28-6-2005'!#REF!</definedName>
    <definedName name="tadOspPriv04">'[9]Quadro tendenziale 28-6-2005'!#REF!</definedName>
    <definedName name="tadOspPriv05" localSheetId="0">'[9]Quadro tendenziale 28-6-2005'!#REF!</definedName>
    <definedName name="tadOspPriv05">'[9]Quadro tendenziale 28-6-2005'!#REF!</definedName>
    <definedName name="tadOspPriv06" localSheetId="0">'[9]Quadro tendenziale 28-6-2005'!#REF!</definedName>
    <definedName name="tadOspPriv06">'[9]Quadro tendenziale 28-6-2005'!#REF!</definedName>
    <definedName name="tadOspPriv07" localSheetId="0">'[9]Quadro tendenziale 28-6-2005'!#REF!</definedName>
    <definedName name="tadOspPriv07">'[9]Quadro tendenziale 28-6-2005'!#REF!</definedName>
    <definedName name="tadOspPriv08" localSheetId="0">'[9]Quadro tendenziale 28-6-2005'!#REF!</definedName>
    <definedName name="tadOspPriv08">'[9]Quadro tendenziale 28-6-2005'!#REF!</definedName>
    <definedName name="tadOspPubb00" localSheetId="0">'[9]Quadro tendenziale 28-6-2005'!#REF!</definedName>
    <definedName name="tadOspPubb00">'[9]Quadro tendenziale 28-6-2005'!#REF!</definedName>
    <definedName name="tadOspPubb01" localSheetId="0">'[9]Quadro tendenziale 28-6-2005'!#REF!</definedName>
    <definedName name="tadOspPubb01">'[9]Quadro tendenziale 28-6-2005'!#REF!</definedName>
    <definedName name="tadOspPubb02" localSheetId="0">'[9]Quadro tendenziale 28-6-2005'!#REF!</definedName>
    <definedName name="tadOspPubb02">'[9]Quadro tendenziale 28-6-2005'!#REF!</definedName>
    <definedName name="tadOspPubb03" localSheetId="0">'[9]Quadro tendenziale 28-6-2005'!#REF!</definedName>
    <definedName name="tadOspPubb03">'[9]Quadro tendenziale 28-6-2005'!#REF!</definedName>
    <definedName name="tadOspPubb04" localSheetId="0">'[9]Quadro tendenziale 28-6-2005'!#REF!</definedName>
    <definedName name="tadOspPubb04">'[9]Quadro tendenziale 28-6-2005'!#REF!</definedName>
    <definedName name="tadOspPubb05" localSheetId="0">'[9]Quadro tendenziale 28-6-2005'!#REF!</definedName>
    <definedName name="tadOspPubb05">'[9]Quadro tendenziale 28-6-2005'!#REF!</definedName>
    <definedName name="tadOspPubb06" localSheetId="0">'[9]Quadro tendenziale 28-6-2005'!#REF!</definedName>
    <definedName name="tadOspPubb06">'[9]Quadro tendenziale 28-6-2005'!#REF!</definedName>
    <definedName name="tadOspPubb07" localSheetId="0">'[9]Quadro tendenziale 28-6-2005'!#REF!</definedName>
    <definedName name="tadOspPubb07">'[9]Quadro tendenziale 28-6-2005'!#REF!</definedName>
    <definedName name="tadOspPubb08" localSheetId="0">'[9]Quadro tendenziale 28-6-2005'!#REF!</definedName>
    <definedName name="tadOspPubb08">'[9]Quadro tendenziale 28-6-2005'!#REF!</definedName>
    <definedName name="tadServApp00" localSheetId="0">'[9]Quadro tendenziale 28-6-2005'!#REF!</definedName>
    <definedName name="tadServApp00">'[9]Quadro tendenziale 28-6-2005'!#REF!</definedName>
    <definedName name="tadServApp01" localSheetId="0">'[9]Quadro tendenziale 28-6-2005'!#REF!</definedName>
    <definedName name="tadServApp01">'[9]Quadro tendenziale 28-6-2005'!#REF!</definedName>
    <definedName name="tadServApp02" localSheetId="0">'[9]Quadro tendenziale 28-6-2005'!#REF!</definedName>
    <definedName name="tadServApp02">'[9]Quadro tendenziale 28-6-2005'!#REF!</definedName>
    <definedName name="tadServApp03" localSheetId="0">'[9]Quadro tendenziale 28-6-2005'!#REF!</definedName>
    <definedName name="tadServApp03">'[9]Quadro tendenziale 28-6-2005'!#REF!</definedName>
    <definedName name="tadServApp04" localSheetId="0">'[9]Quadro tendenziale 28-6-2005'!#REF!</definedName>
    <definedName name="tadServApp04">'[9]Quadro tendenziale 28-6-2005'!#REF!</definedName>
    <definedName name="tadServApp05" localSheetId="0">'[9]Quadro tendenziale 28-6-2005'!#REF!</definedName>
    <definedName name="tadServApp05">'[9]Quadro tendenziale 28-6-2005'!#REF!</definedName>
    <definedName name="tadServApp06" localSheetId="0">'[9]Quadro tendenziale 28-6-2005'!#REF!</definedName>
    <definedName name="tadServApp06">'[9]Quadro tendenziale 28-6-2005'!#REF!</definedName>
    <definedName name="tadServApp07" localSheetId="0">'[9]Quadro tendenziale 28-6-2005'!#REF!</definedName>
    <definedName name="tadServApp07">'[9]Quadro tendenziale 28-6-2005'!#REF!</definedName>
    <definedName name="tadServApp08" localSheetId="0">'[9]Quadro tendenziale 28-6-2005'!#REF!</definedName>
    <definedName name="tadServApp08">'[9]Quadro tendenziale 28-6-2005'!#REF!</definedName>
    <definedName name="tadSpecPriv00" localSheetId="0">'[9]Quadro tendenziale 28-6-2005'!#REF!</definedName>
    <definedName name="tadSpecPriv00">'[9]Quadro tendenziale 28-6-2005'!#REF!</definedName>
    <definedName name="tadSpecPriv01" localSheetId="0">'[9]Quadro tendenziale 28-6-2005'!#REF!</definedName>
    <definedName name="tadSpecPriv01">'[9]Quadro tendenziale 28-6-2005'!#REF!</definedName>
    <definedName name="tadSpecPriv02" localSheetId="0">'[9]Quadro tendenziale 28-6-2005'!#REF!</definedName>
    <definedName name="tadSpecPriv02">'[9]Quadro tendenziale 28-6-2005'!#REF!</definedName>
    <definedName name="tadSpecPriv03" localSheetId="0">'[9]Quadro tendenziale 28-6-2005'!#REF!</definedName>
    <definedName name="tadSpecPriv03">'[9]Quadro tendenziale 28-6-2005'!#REF!</definedName>
    <definedName name="tadSpecPriv04" localSheetId="0">'[9]Quadro tendenziale 28-6-2005'!#REF!</definedName>
    <definedName name="tadSpecPriv04">'[9]Quadro tendenziale 28-6-2005'!#REF!</definedName>
    <definedName name="tadSpecPriv05" localSheetId="0">'[9]Quadro tendenziale 28-6-2005'!#REF!</definedName>
    <definedName name="tadSpecPriv05">'[9]Quadro tendenziale 28-6-2005'!#REF!</definedName>
    <definedName name="tadSpecPriv06" localSheetId="0">'[9]Quadro tendenziale 28-6-2005'!#REF!</definedName>
    <definedName name="tadSpecPriv06">'[9]Quadro tendenziale 28-6-2005'!#REF!</definedName>
    <definedName name="tadSpecPriv07" localSheetId="0">'[9]Quadro tendenziale 28-6-2005'!#REF!</definedName>
    <definedName name="tadSpecPriv07">'[9]Quadro tendenziale 28-6-2005'!#REF!</definedName>
    <definedName name="tadSpecPriv08" localSheetId="0">'[9]Quadro tendenziale 28-6-2005'!#REF!</definedName>
    <definedName name="tadSpecPriv08">'[9]Quadro tendenziale 28-6-2005'!#REF!</definedName>
    <definedName name="tadSpecPubb00" localSheetId="0">'[9]Quadro tendenziale 28-6-2005'!#REF!</definedName>
    <definedName name="tadSpecPubb00">'[9]Quadro tendenziale 28-6-2005'!#REF!</definedName>
    <definedName name="tadSpecPubb01" localSheetId="0">'[9]Quadro tendenziale 28-6-2005'!#REF!</definedName>
    <definedName name="tadSpecPubb01">'[9]Quadro tendenziale 28-6-2005'!#REF!</definedName>
    <definedName name="tadSpecPubb02" localSheetId="0">'[9]Quadro tendenziale 28-6-2005'!#REF!</definedName>
    <definedName name="tadSpecPubb02">'[9]Quadro tendenziale 28-6-2005'!#REF!</definedName>
    <definedName name="tadSpecPubb03" localSheetId="0">'[9]Quadro tendenziale 28-6-2005'!#REF!</definedName>
    <definedName name="tadSpecPubb03">'[9]Quadro tendenziale 28-6-2005'!#REF!</definedName>
    <definedName name="tadSpecPubb04" localSheetId="0">'[9]Quadro tendenziale 28-6-2005'!#REF!</definedName>
    <definedName name="tadSpecPubb04">'[9]Quadro tendenziale 28-6-2005'!#REF!</definedName>
    <definedName name="tadSpecPubb05" localSheetId="0">'[9]Quadro tendenziale 28-6-2005'!#REF!</definedName>
    <definedName name="tadSpecPubb05">'[9]Quadro tendenziale 28-6-2005'!#REF!</definedName>
    <definedName name="tadSpecPubb06" localSheetId="0">'[9]Quadro tendenziale 28-6-2005'!#REF!</definedName>
    <definedName name="tadSpecPubb06">'[9]Quadro tendenziale 28-6-2005'!#REF!</definedName>
    <definedName name="tadSpecPubb07" localSheetId="0">'[9]Quadro tendenziale 28-6-2005'!#REF!</definedName>
    <definedName name="tadSpecPubb07">'[9]Quadro tendenziale 28-6-2005'!#REF!</definedName>
    <definedName name="tadSpecPubb08" localSheetId="0">'[9]Quadro tendenziale 28-6-2005'!#REF!</definedName>
    <definedName name="tadSpecPubb08">'[9]Quadro tendenziale 28-6-2005'!#REF!</definedName>
    <definedName name="TassoDH" localSheetId="0">[16]Ricavi!#REF!</definedName>
    <definedName name="TassoDH">[17]Ricavi!#REF!</definedName>
    <definedName name="TassoDRG" localSheetId="0">[16]Ricavi!#REF!</definedName>
    <definedName name="TassoDRG">[17]Ricavi!#REF!</definedName>
    <definedName name="TassoPrestazioni" localSheetId="0">[16]Ricavi!#REF!</definedName>
    <definedName name="TassoPrestazioni">[17]Ricavi!#REF!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'[34]Quadro programmatico 19-9-2005'!$D$8</definedName>
    <definedName name="tinflprev01">'[34]Quadro programmatico 19-9-2005'!$E$8</definedName>
    <definedName name="tinflprev02">'[34]Quadro programmatico 19-9-2005'!$F$8</definedName>
    <definedName name="tinflprev03">'[34]Quadro programmatico 19-9-2005'!$G$8</definedName>
    <definedName name="tinflprev04">'[34]Quadro programmatico 19-9-2005'!$H$8</definedName>
    <definedName name="tinflprev05">'[34]Quadro programmatico 19-9-2005'!$I$8</definedName>
    <definedName name="tinflprev06">'[34]Quadro programmatico 19-9-2005'!$J$8</definedName>
    <definedName name="tinflprev07">'[34]Quadro programmatico 19-9-2005'!$K$8</definedName>
    <definedName name="tinflprev08">'[34]Quadro programmatico 19-9-2005'!$L$8</definedName>
    <definedName name="tinflprog00">'[34]Quadro programmatico 19-9-2005'!$D$6</definedName>
    <definedName name="tinflprog01">'[34]Quadro programmatico 19-9-2005'!$E$6</definedName>
    <definedName name="tinflprog02">'[34]Quadro programmatico 19-9-2005'!$F$6</definedName>
    <definedName name="tinflprog03">'[34]Quadro programmatico 19-9-2005'!$G$6</definedName>
    <definedName name="tinflprog04">'[34]Quadro programmatico 19-9-2005'!$H$6</definedName>
    <definedName name="tinflprog05">'[34]Quadro programmatico 19-9-2005'!$I$6</definedName>
    <definedName name="tinflprog06">'[34]Quadro programmatico 19-9-2005'!$J$6</definedName>
    <definedName name="tinflprog07">'[34]Quadro programmatico 19-9-2005'!$K$6</definedName>
    <definedName name="tinflprog08">'[34]Quadro programmatico 19-9-2005'!$L$6</definedName>
    <definedName name="tinflprog09">'[34]Quadro programmatico 19-9-2005'!$M$6</definedName>
    <definedName name="TIPOLOGIA">'[7]Supporto Data'!$B$2:$B$3</definedName>
    <definedName name="_xlnm.Print_Titles" localSheetId="0">' Nuovo Modello CE'!$2:$7</definedName>
    <definedName name="tot">[35]Delibere1!$D$132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[35]Delibere1!$E$132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'[34]Quadro programmatico 19-9-2005'!$D$13</definedName>
    <definedName name="tvarPIL01">'[34]Quadro programmatico 19-9-2005'!$E$13</definedName>
    <definedName name="tvarPIL02">'[34]Quadro programmatico 19-9-2005'!$F$13</definedName>
    <definedName name="tvarPIL03">'[34]Quadro programmatico 19-9-2005'!$G$13</definedName>
    <definedName name="tvarPIL04">'[34]Quadro programmatico 19-9-2005'!$H$13</definedName>
    <definedName name="tvarPIL05">'[36]Quadro Programmatico 27-7'!$I$16</definedName>
    <definedName name="tvarPIL06">'[34]Quadro programmatico 19-9-2005'!$J$13</definedName>
    <definedName name="tvarPIL07">'[34]Quadro programmatico 19-9-2005'!$K$13</definedName>
    <definedName name="tvarPIL08">'[34]Quadro programmatico 19-9-2005'!$L$13</definedName>
    <definedName name="tvarPILrgs04" localSheetId="0">'[9]Quadro tendenziale 28-6-2005'!#REF!</definedName>
    <definedName name="tvarPILrgs04">'[9]Quadro tendenziale 28-6-2005'!#REF!</definedName>
    <definedName name="tvarPILrgs05" localSheetId="0">'[9]Quadro tendenziale 28-6-2005'!#REF!</definedName>
    <definedName name="tvarPILrgs05">'[9]Quadro tendenziale 28-6-2005'!#REF!</definedName>
    <definedName name="tvarPILrgs06" localSheetId="0">'[9]Quadro tendenziale 28-6-2005'!#REF!</definedName>
    <definedName name="tvarPILrgs06">'[9]Quadro tendenziale 28-6-2005'!#REF!</definedName>
    <definedName name="tvarPILrgs07" localSheetId="0">'[9]Quadro tendenziale 28-6-2005'!#REF!</definedName>
    <definedName name="tvarPILrgs07">'[9]Quadro tendenziale 28-6-2005'!#REF!</definedName>
    <definedName name="tvarPILrgs08" localSheetId="0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3" i="1" l="1"/>
  <c r="G550" i="1" s="1"/>
  <c r="G535" i="1"/>
  <c r="G521" i="1"/>
  <c r="G519" i="1"/>
  <c r="G511" i="1"/>
  <c r="G508" i="1" s="1"/>
  <c r="G506" i="1" s="1"/>
  <c r="G504" i="1" s="1"/>
  <c r="G493" i="1"/>
  <c r="G489" i="1"/>
  <c r="G483" i="1"/>
  <c r="G479" i="1"/>
  <c r="G465" i="1"/>
  <c r="G458" i="1"/>
  <c r="G449" i="1"/>
  <c r="G441" i="1"/>
  <c r="G432" i="1"/>
  <c r="G431" i="1" s="1"/>
  <c r="G428" i="1"/>
  <c r="G424" i="1"/>
  <c r="G423" i="1" s="1"/>
  <c r="G416" i="1"/>
  <c r="G413" i="1" s="1"/>
  <c r="G409" i="1"/>
  <c r="G405" i="1"/>
  <c r="G404" i="1"/>
  <c r="G400" i="1"/>
  <c r="G396" i="1"/>
  <c r="G391" i="1"/>
  <c r="G387" i="1"/>
  <c r="G386" i="1" s="1"/>
  <c r="G378" i="1"/>
  <c r="G374" i="1"/>
  <c r="G373" i="1" s="1"/>
  <c r="G372" i="1" s="1"/>
  <c r="G366" i="1"/>
  <c r="G363" i="1"/>
  <c r="G361" i="1" s="1"/>
  <c r="G353" i="1"/>
  <c r="G350" i="1"/>
  <c r="G346" i="1"/>
  <c r="G339" i="1"/>
  <c r="G336" i="1" s="1"/>
  <c r="G332" i="1"/>
  <c r="G329" i="1"/>
  <c r="G319" i="1"/>
  <c r="G306" i="1"/>
  <c r="G302" i="1"/>
  <c r="G295" i="1"/>
  <c r="G292" i="1" s="1"/>
  <c r="G284" i="1"/>
  <c r="G276" i="1"/>
  <c r="G268" i="1"/>
  <c r="G267" i="1" s="1"/>
  <c r="G262" i="1"/>
  <c r="G256" i="1"/>
  <c r="G249" i="1"/>
  <c r="G243" i="1"/>
  <c r="G237" i="1"/>
  <c r="G233" i="1" s="1"/>
  <c r="G228" i="1"/>
  <c r="G223" i="1"/>
  <c r="G217" i="1"/>
  <c r="G206" i="1"/>
  <c r="G198" i="1" s="1"/>
  <c r="G194" i="1"/>
  <c r="AD184" i="1"/>
  <c r="G176" i="1"/>
  <c r="G167" i="1"/>
  <c r="G158" i="1"/>
  <c r="G154" i="1"/>
  <c r="G146" i="1"/>
  <c r="G137" i="1"/>
  <c r="G129" i="1"/>
  <c r="G125" i="1"/>
  <c r="G119" i="1"/>
  <c r="G118" i="1"/>
  <c r="G114" i="1"/>
  <c r="G109" i="1"/>
  <c r="G106" i="1"/>
  <c r="G96" i="1"/>
  <c r="G89" i="1"/>
  <c r="G83" i="1"/>
  <c r="G68" i="1" s="1"/>
  <c r="G50" i="1" s="1"/>
  <c r="G49" i="1" s="1"/>
  <c r="G51" i="1"/>
  <c r="G43" i="1"/>
  <c r="G40" i="1"/>
  <c r="G34" i="1"/>
  <c r="G28" i="1"/>
  <c r="G25" i="1"/>
  <c r="G20" i="1"/>
  <c r="G19" i="1" s="1"/>
  <c r="G11" i="1"/>
  <c r="G10" i="1" s="1"/>
  <c r="G395" i="1" l="1"/>
  <c r="G9" i="1"/>
  <c r="G448" i="1"/>
  <c r="G496" i="1"/>
  <c r="G104" i="1"/>
  <c r="G145" i="1"/>
  <c r="G144" i="1" s="1"/>
</calcChain>
</file>

<file path=xl/sharedStrings.xml><?xml version="1.0" encoding="utf-8"?>
<sst xmlns="http://schemas.openxmlformats.org/spreadsheetml/2006/main" count="2535" uniqueCount="1148">
  <si>
    <t>ASL BAT</t>
  </si>
  <si>
    <t>CE  al netto della  componente sociale</t>
  </si>
  <si>
    <t>BILANCIO DI PREVISIONE 2022 ANNO INTERO</t>
  </si>
  <si>
    <t>Totale ricavi</t>
  </si>
  <si>
    <t>Totale costi</t>
  </si>
  <si>
    <t>Risultato</t>
  </si>
  <si>
    <t>CE I trimestre 2022</t>
  </si>
  <si>
    <t>Formule</t>
  </si>
  <si>
    <t>Cons</t>
  </si>
  <si>
    <t>R</t>
  </si>
  <si>
    <t>NF</t>
  </si>
  <si>
    <t>CODICE</t>
  </si>
  <si>
    <t>DESCRIZIONE</t>
  </si>
  <si>
    <t>F</t>
  </si>
  <si>
    <t>IMPORTO AL NETTO DELLA COMP. SOCIALE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</si>
  <si>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</si>
  <si>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</si>
  <si>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</si>
  <si>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</si>
  <si>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</si>
  <si>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</si>
  <si>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</si>
  <si>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</si>
  <si>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</si>
  <si>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</si>
  <si>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</si>
  <si>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</si>
  <si>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</si>
  <si>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</si>
  <si>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</si>
  <si>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</si>
  <si>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</si>
  <si>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</si>
  <si>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</si>
  <si>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</si>
  <si>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</si>
  <si>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</si>
  <si>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</si>
  <si>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</si>
  <si>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</si>
  <si>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</si>
  <si>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</si>
  <si>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</si>
  <si>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</si>
  <si>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</si>
  <si>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</si>
  <si>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</si>
  <si>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</si>
  <si>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</si>
  <si>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</si>
  <si>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</si>
  <si>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</si>
  <si>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</si>
  <si>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</si>
  <si>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</si>
  <si>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</si>
  <si>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</si>
  <si>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</si>
  <si>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</si>
  <si>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</si>
  <si>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</si>
  <si>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</si>
  <si>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</si>
  <si>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</si>
  <si>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</si>
  <si>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</si>
  <si>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</si>
  <si>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</si>
  <si>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</si>
  <si>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</si>
  <si>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</si>
  <si>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</si>
  <si>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</si>
  <si>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</si>
  <si>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</si>
  <si>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</si>
  <si>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</si>
  <si>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</si>
  <si>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</si>
  <si>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</si>
  <si>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</si>
  <si>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</si>
  <si>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</si>
  <si>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</si>
  <si>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</si>
  <si>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</si>
  <si>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</si>
  <si>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</si>
  <si>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</si>
  <si>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</si>
  <si>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</si>
  <si>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</si>
  <si>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</si>
  <si>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</si>
  <si>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</si>
  <si>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</si>
  <si>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</si>
  <si>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</si>
  <si>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</si>
  <si>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</si>
  <si>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</si>
  <si>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</si>
  <si>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</si>
  <si>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</si>
  <si>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</si>
  <si>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</si>
  <si>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</si>
  <si>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</si>
  <si>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</si>
  <si>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</si>
  <si>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</si>
  <si>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</si>
  <si>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</si>
  <si>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</si>
  <si>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</si>
  <si>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</si>
  <si>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</si>
  <si>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</si>
  <si>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</si>
  <si>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</si>
  <si>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</si>
  <si>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</si>
  <si>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</si>
  <si>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</si>
  <si>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</si>
  <si>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</si>
  <si>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</si>
  <si>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</si>
  <si>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</si>
  <si>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</si>
  <si>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</si>
  <si>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</si>
  <si>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</si>
  <si>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</si>
  <si>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</si>
  <si>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</si>
  <si>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</si>
  <si>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</si>
  <si>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</si>
  <si>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</si>
  <si>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</si>
  <si>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</si>
  <si>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</si>
  <si>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</si>
  <si>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</si>
  <si>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</si>
  <si>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</si>
  <si>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</si>
  <si>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</si>
  <si>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</si>
  <si>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</si>
  <si>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</si>
  <si>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</si>
  <si>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</si>
  <si>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</si>
  <si>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</si>
  <si>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</si>
  <si>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</si>
  <si>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</si>
  <si>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</si>
  <si>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</si>
  <si>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</si>
  <si>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</si>
  <si>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</si>
  <si>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</si>
  <si>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</si>
  <si>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</si>
  <si>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</si>
  <si>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</si>
  <si>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</si>
  <si>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</si>
  <si>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</si>
  <si>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</si>
  <si>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</si>
  <si>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</si>
  <si>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</si>
  <si>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</si>
  <si>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</si>
  <si>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</si>
  <si>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</si>
  <si>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</si>
  <si>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</si>
  <si>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</si>
  <si>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</si>
  <si>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</si>
  <si>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</si>
  <si>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</si>
  <si>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</si>
  <si>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</si>
  <si>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</si>
  <si>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</si>
  <si>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</si>
  <si>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</si>
  <si>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</si>
  <si>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</si>
  <si>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</si>
  <si>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</si>
  <si>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</si>
  <si>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</si>
  <si>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</si>
  <si>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</si>
  <si>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</si>
  <si>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</si>
  <si>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</si>
  <si>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</si>
  <si>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</si>
  <si>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</si>
  <si>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</si>
  <si>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</si>
  <si>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</si>
  <si>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</si>
  <si>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</si>
  <si>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</si>
  <si>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</si>
  <si>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</si>
  <si>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</si>
  <si>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</si>
  <si>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</si>
  <si>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</si>
  <si>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</si>
  <si>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</si>
  <si>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</si>
  <si>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</si>
  <si>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</si>
  <si>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</si>
  <si>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</si>
  <si>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</si>
  <si>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</si>
  <si>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</si>
  <si>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</si>
  <si>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</si>
  <si>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</si>
  <si>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</si>
  <si>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</si>
  <si>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</si>
  <si>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</si>
  <si>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</si>
  <si>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</si>
  <si>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</si>
  <si>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</si>
  <si>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</si>
  <si>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</si>
  <si>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</si>
  <si>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</si>
  <si>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</si>
  <si>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</si>
  <si>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</si>
  <si>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</si>
  <si>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</si>
  <si>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</si>
  <si>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</si>
  <si>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</si>
  <si>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</si>
  <si>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</si>
  <si>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</si>
  <si>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</si>
  <si>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</si>
  <si>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</si>
  <si>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</si>
  <si>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</si>
  <si>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</si>
  <si>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</si>
  <si>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</si>
  <si>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</si>
  <si>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</si>
  <si>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</si>
  <si>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</si>
  <si>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</si>
  <si>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</si>
  <si>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</si>
  <si>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</si>
  <si>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</si>
  <si>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</si>
  <si>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</si>
  <si>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</si>
  <si>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</si>
  <si>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</si>
  <si>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</si>
  <si>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</si>
  <si>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</si>
  <si>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</si>
  <si>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</si>
  <si>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</si>
  <si>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</si>
  <si>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</si>
  <si>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</si>
  <si>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</si>
  <si>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</si>
  <si>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</si>
  <si>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</si>
  <si>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</si>
  <si>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</si>
  <si>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</si>
  <si>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</si>
  <si>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</si>
  <si>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</si>
  <si>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</si>
  <si>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</si>
  <si>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</si>
  <si>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</si>
  <si>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</si>
  <si>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</si>
  <si>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</si>
  <si>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</si>
  <si>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</si>
  <si>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</si>
  <si>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</si>
  <si>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</si>
  <si>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</si>
  <si>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</si>
  <si>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</si>
  <si>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</si>
  <si>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</si>
  <si>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</si>
  <si>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</si>
  <si>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</si>
  <si>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</si>
  <si>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</si>
  <si>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</si>
  <si>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</si>
  <si>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</si>
  <si>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</si>
  <si>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</si>
  <si>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</si>
  <si>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</si>
  <si>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</si>
  <si>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</si>
  <si>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</si>
  <si>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</si>
  <si>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</si>
  <si>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</si>
  <si>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</si>
  <si>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</si>
  <si>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</si>
  <si>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</si>
  <si>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</si>
  <si>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</si>
  <si>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</si>
  <si>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</si>
  <si>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</si>
  <si>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</si>
  <si>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</si>
  <si>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</si>
  <si>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</si>
  <si>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</si>
  <si>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</si>
  <si>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</si>
  <si>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</si>
  <si>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</si>
  <si>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</si>
  <si>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</si>
  <si>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</si>
  <si>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</si>
  <si>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</si>
  <si>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</si>
  <si>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</si>
  <si>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</si>
  <si>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</si>
  <si>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</si>
  <si>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</si>
  <si>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</si>
  <si>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</si>
  <si>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</si>
  <si>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</si>
  <si>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</si>
  <si>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</si>
  <si>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</si>
  <si>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</si>
  <si>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</si>
  <si>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</si>
  <si>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</si>
  <si>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</si>
  <si>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</si>
  <si>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</si>
  <si>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</si>
  <si>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</si>
  <si>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</si>
  <si>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</si>
  <si>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</si>
  <si>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</si>
  <si>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</si>
  <si>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</si>
  <si>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</si>
  <si>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</si>
  <si>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</si>
  <si>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</si>
  <si>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</si>
  <si>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</si>
  <si>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</si>
  <si>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</si>
  <si>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</si>
  <si>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</si>
  <si>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</si>
  <si>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</si>
  <si>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</si>
  <si>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</si>
  <si>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</si>
  <si>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</si>
  <si>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</si>
  <si>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</si>
  <si>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</si>
  <si>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</si>
  <si>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</si>
  <si>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</si>
  <si>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</si>
  <si>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</si>
  <si>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</si>
  <si>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</si>
  <si>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</si>
  <si>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</si>
  <si>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</si>
  <si>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</si>
  <si>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</si>
  <si>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</si>
  <si>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</si>
  <si>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</si>
  <si>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</si>
  <si>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</si>
  <si>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</si>
  <si>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</si>
  <si>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</si>
  <si>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</si>
  <si>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</si>
  <si>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</si>
  <si>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</si>
  <si>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</si>
  <si>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</si>
  <si>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</si>
  <si>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</si>
  <si>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</si>
  <si>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</si>
  <si>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</si>
  <si>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</si>
  <si>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</si>
  <si>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</si>
  <si>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</si>
  <si>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</si>
  <si>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</si>
  <si>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</si>
  <si>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</si>
  <si>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</si>
  <si>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</si>
  <si>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</si>
  <si>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</si>
  <si>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</si>
  <si>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</si>
  <si>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</si>
  <si>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</si>
  <si>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</si>
  <si>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</si>
  <si>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</si>
  <si>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</si>
  <si>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</si>
  <si>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</si>
  <si>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</si>
  <si>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</si>
  <si>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</si>
  <si>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</si>
  <si>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</si>
  <si>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</si>
  <si>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</si>
  <si>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</si>
  <si>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</si>
  <si>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</si>
  <si>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</si>
  <si>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</si>
  <si>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</si>
  <si>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</si>
  <si>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</si>
  <si>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</si>
  <si>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</si>
  <si>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</si>
  <si>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</si>
  <si>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</si>
  <si>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</si>
  <si>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</si>
  <si>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</si>
  <si>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</si>
  <si>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</si>
  <si>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</si>
  <si>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</si>
  <si>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</si>
  <si>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</si>
  <si>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</si>
  <si>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</si>
  <si>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</si>
  <si>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</si>
  <si>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</si>
  <si>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</si>
  <si>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</si>
  <si>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</si>
  <si>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</si>
  <si>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</si>
  <si>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</si>
  <si>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</si>
  <si>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</si>
  <si>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</si>
  <si>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</si>
  <si>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</si>
  <si>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</si>
  <si>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</si>
  <si>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</si>
  <si>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</si>
  <si>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</si>
  <si>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</si>
  <si>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</si>
  <si>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</si>
  <si>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</si>
  <si>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</si>
  <si>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</si>
  <si>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</si>
  <si>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</si>
  <si>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</si>
  <si>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</si>
  <si>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</si>
  <si>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</si>
  <si>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</si>
  <si>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</si>
  <si>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</si>
  <si>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</si>
  <si>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</si>
  <si>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</si>
  <si>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</si>
  <si>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</si>
  <si>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</si>
  <si>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</si>
  <si>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</si>
  <si>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</si>
  <si>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</si>
  <si>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</si>
  <si>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</si>
  <si>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</si>
  <si>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</si>
  <si>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</si>
  <si>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</si>
  <si>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</si>
  <si>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</si>
  <si>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</si>
  <si>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</si>
  <si>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</si>
  <si>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</si>
  <si>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</si>
  <si>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</si>
  <si>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</si>
  <si>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</si>
  <si>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</si>
  <si>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</si>
  <si>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</si>
  <si>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</si>
  <si>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</si>
  <si>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</si>
  <si>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</si>
  <si>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</si>
  <si>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</si>
  <si>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</si>
  <si>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</si>
  <si>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</si>
  <si>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</si>
  <si>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</si>
  <si>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</si>
  <si>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</si>
  <si>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</si>
  <si>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</si>
  <si>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</si>
  <si>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</si>
  <si>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</si>
  <si>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</si>
  <si>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</si>
  <si>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</si>
  <si>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</si>
  <si>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</si>
  <si>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</si>
  <si>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</si>
  <si>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</si>
  <si>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</si>
  <si>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</si>
  <si>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</si>
  <si>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</si>
  <si>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</si>
  <si>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</si>
  <si>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</si>
  <si>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</si>
  <si>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</si>
  <si>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</si>
  <si>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</si>
  <si>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</si>
  <si>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</si>
  <si>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</si>
  <si>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</si>
  <si>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</si>
  <si>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</si>
  <si>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</si>
  <si>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</si>
  <si>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</si>
  <si>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</si>
  <si>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</si>
  <si>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</si>
  <si>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</si>
  <si>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</si>
  <si>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</si>
  <si>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</si>
  <si>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</si>
  <si>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</si>
  <si>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</si>
  <si>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</si>
  <si>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</si>
  <si>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</si>
  <si>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</si>
  <si>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</si>
  <si>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</si>
  <si>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</si>
  <si>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</si>
  <si>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</si>
  <si>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</si>
  <si>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</si>
  <si>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</si>
  <si>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</si>
  <si>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</si>
  <si>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</si>
  <si>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</si>
  <si>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</si>
  <si>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</si>
  <si>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</si>
  <si>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</si>
  <si>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</si>
  <si>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</si>
  <si>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</si>
  <si>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</si>
  <si>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</si>
  <si>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</si>
  <si>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</si>
  <si>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</si>
  <si>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</si>
  <si>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</si>
  <si>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</si>
  <si>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</si>
  <si>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</si>
  <si>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</si>
  <si>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</si>
  <si>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</si>
  <si>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</si>
  <si>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</si>
  <si>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</si>
  <si>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</si>
  <si>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</si>
  <si>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</si>
  <si>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</si>
  <si>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</si>
  <si>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</si>
  <si>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</si>
  <si>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</si>
  <si>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</si>
  <si>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</si>
  <si>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</si>
  <si>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</si>
  <si>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</si>
  <si>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</si>
  <si>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</si>
  <si>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</si>
  <si>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</si>
  <si>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</si>
  <si>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</si>
  <si>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</si>
  <si>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</si>
  <si>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</si>
  <si>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</si>
  <si>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</si>
  <si>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</si>
  <si>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</si>
  <si>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</si>
  <si>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</si>
  <si>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</si>
  <si>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</si>
  <si>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</si>
  <si>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</si>
  <si>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</si>
  <si>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</si>
  <si>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</si>
  <si>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</si>
  <si>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</si>
  <si>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</si>
  <si>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</si>
  <si>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</si>
  <si>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</si>
  <si>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</si>
  <si>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</si>
  <si>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</si>
  <si>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</si>
  <si>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</si>
  <si>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</si>
  <si>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</si>
  <si>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</si>
  <si>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</si>
  <si>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</si>
  <si>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</si>
  <si>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</si>
  <si>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</si>
  <si>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</si>
  <si>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</si>
  <si>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</si>
  <si>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</si>
  <si>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</si>
  <si>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</si>
  <si>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</si>
  <si>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</si>
  <si>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</si>
  <si>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</si>
  <si>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</si>
  <si>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</si>
  <si>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</si>
  <si>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</si>
  <si>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</si>
  <si>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</si>
  <si>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</si>
  <si>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</si>
  <si>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</si>
  <si>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</si>
  <si>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</si>
  <si>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</si>
  <si>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</si>
  <si>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</si>
  <si>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</si>
  <si>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</si>
  <si>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</si>
  <si>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</si>
  <si>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</si>
  <si>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</si>
  <si>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</si>
  <si>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</si>
  <si>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</si>
  <si>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</si>
  <si>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</si>
  <si>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</si>
  <si>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</si>
  <si>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</si>
  <si>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</si>
  <si>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</si>
  <si>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</si>
  <si>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</si>
  <si>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</si>
  <si>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</si>
  <si>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</si>
  <si>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</si>
  <si>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</si>
  <si>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</si>
  <si>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</si>
  <si>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</si>
  <si>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</si>
  <si>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</si>
  <si>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</si>
  <si>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</si>
  <si>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</si>
  <si>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</si>
  <si>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</si>
  <si>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</si>
  <si>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</si>
  <si>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</si>
  <si>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</si>
  <si>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</si>
  <si>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</si>
  <si>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</si>
  <si>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</si>
  <si>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</si>
  <si>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</si>
  <si>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</si>
  <si>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</si>
  <si>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</si>
  <si>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</si>
  <si>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</si>
  <si>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</si>
  <si>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</si>
  <si>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</si>
  <si>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</si>
  <si>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</si>
  <si>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</si>
  <si>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</si>
  <si>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</si>
  <si>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</si>
  <si>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</si>
  <si>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</si>
  <si>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</si>
  <si>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</si>
  <si>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</si>
  <si>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</si>
  <si>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</si>
  <si>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</si>
  <si>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</si>
  <si>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</si>
  <si>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</si>
  <si>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</si>
  <si>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</si>
  <si>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</si>
  <si>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</si>
  <si>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</si>
  <si>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</si>
  <si>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</si>
  <si>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</si>
  <si>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</si>
  <si>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</si>
  <si>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</si>
  <si>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</si>
  <si>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</si>
  <si>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</si>
  <si>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</si>
  <si>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</si>
  <si>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</si>
  <si>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</si>
  <si>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</si>
  <si>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</si>
  <si>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</si>
  <si>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</si>
  <si>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</si>
  <si>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</si>
  <si>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</si>
  <si>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</si>
  <si>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</si>
  <si>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</si>
  <si>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</si>
  <si>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</si>
  <si>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</si>
  <si>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</si>
  <si>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</si>
  <si>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</si>
  <si>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</si>
  <si>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</si>
  <si>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</si>
  <si>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</si>
  <si>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</si>
  <si>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</si>
  <si>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</si>
  <si>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</si>
  <si>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</si>
  <si>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</si>
  <si>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</si>
  <si>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</si>
  <si>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</si>
  <si>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</si>
  <si>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</si>
  <si>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</si>
  <si>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</si>
  <si>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</si>
  <si>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</si>
  <si>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</si>
  <si>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</si>
  <si>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</si>
  <si>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</si>
  <si>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</si>
  <si>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</si>
  <si>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</si>
  <si>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</si>
  <si>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</si>
  <si>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</si>
  <si>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</si>
  <si>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</si>
  <si>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</si>
  <si>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</si>
  <si>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</si>
  <si>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</si>
  <si>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</si>
  <si>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</si>
  <si>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</si>
  <si>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</si>
  <si>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</si>
  <si>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</si>
  <si>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</si>
  <si>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</si>
  <si>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</si>
  <si>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</si>
  <si>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</si>
  <si>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</si>
  <si>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</si>
  <si>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</si>
  <si>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</si>
  <si>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</si>
  <si>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</si>
  <si>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</si>
  <si>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</si>
  <si>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</si>
  <si>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</si>
  <si>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</si>
  <si>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</si>
  <si>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</si>
  <si>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</si>
  <si>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</si>
  <si>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</si>
  <si>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</si>
  <si>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</si>
  <si>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</si>
  <si>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</si>
  <si>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</si>
  <si>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</si>
  <si>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</si>
  <si>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</si>
  <si>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</si>
  <si>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</si>
  <si>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</si>
  <si>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</si>
  <si>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</si>
  <si>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</si>
  <si>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</si>
  <si>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</si>
  <si>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</si>
  <si>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</si>
  <si>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</si>
  <si>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</si>
  <si>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</si>
  <si>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</si>
  <si>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</si>
  <si>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</si>
  <si>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</si>
  <si>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</si>
  <si>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</si>
  <si>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</si>
  <si>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</si>
  <si>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</si>
  <si>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</si>
  <si>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</si>
  <si>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</si>
  <si>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</si>
  <si>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</si>
  <si>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</si>
  <si>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</si>
  <si>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</si>
  <si>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</si>
  <si>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</si>
  <si>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</si>
  <si>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</si>
  <si>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</si>
  <si>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</si>
  <si>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</si>
  <si>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</si>
  <si>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</si>
  <si>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</si>
  <si>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</si>
  <si>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</si>
  <si>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</si>
  <si>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</si>
  <si>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</si>
  <si>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</si>
  <si>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</si>
  <si>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</si>
  <si>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</si>
  <si>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</si>
  <si>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</si>
  <si>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</si>
  <si>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</si>
  <si>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</si>
  <si>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</si>
  <si>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</si>
  <si>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</si>
  <si>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</si>
  <si>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</si>
  <si>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</si>
  <si>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</si>
  <si>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</si>
  <si>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</si>
  <si>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</si>
  <si>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</si>
  <si>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</si>
  <si>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</si>
  <si>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</si>
  <si>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</si>
  <si>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</si>
  <si>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</si>
  <si>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</si>
  <si>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</si>
  <si>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</si>
  <si>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</si>
  <si>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</si>
  <si>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</si>
  <si>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</si>
  <si>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</si>
  <si>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</si>
  <si>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</si>
  <si>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</si>
  <si>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</si>
  <si>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</si>
  <si>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</si>
  <si>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</si>
  <si>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</si>
  <si>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</si>
  <si>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</si>
  <si>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</si>
  <si>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</si>
  <si>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</si>
  <si>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</si>
  <si>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</si>
  <si>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</si>
  <si>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</si>
  <si>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</si>
  <si>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</si>
  <si>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</si>
  <si>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</si>
  <si>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</si>
  <si>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</si>
  <si>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</si>
  <si>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</si>
  <si>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</si>
  <si>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</si>
  <si>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</si>
  <si>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</si>
  <si>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</si>
  <si>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</si>
  <si>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</si>
  <si>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</si>
  <si>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</si>
  <si>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</si>
  <si>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</si>
  <si>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</si>
  <si>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</si>
  <si>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</si>
  <si>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</si>
  <si>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</si>
  <si>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</si>
  <si>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</si>
  <si>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</si>
  <si>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</si>
  <si>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</si>
  <si>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</si>
  <si>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</si>
  <si>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</si>
  <si>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</si>
  <si>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</si>
  <si>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</si>
  <si>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</si>
  <si>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</si>
  <si>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</si>
  <si>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</si>
  <si>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</si>
  <si>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</si>
  <si>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</si>
  <si>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</si>
  <si>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</si>
  <si>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</si>
  <si>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</si>
  <si>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</si>
  <si>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</si>
  <si>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</si>
  <si>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</si>
  <si>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</si>
  <si>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</si>
  <si>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</si>
  <si>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</si>
  <si>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</si>
  <si>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</si>
  <si>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</si>
  <si>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</si>
  <si>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</si>
  <si>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</si>
  <si>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</si>
  <si>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</si>
  <si>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</si>
  <si>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</si>
  <si>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</si>
  <si>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</si>
  <si>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</si>
  <si>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</si>
  <si>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</si>
  <si>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</si>
  <si>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</si>
  <si>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</si>
  <si>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</si>
  <si>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</si>
  <si>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</si>
  <si>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</si>
  <si>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</si>
  <si>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</si>
  <si>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</si>
  <si>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</si>
  <si>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</si>
  <si>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</si>
  <si>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</si>
  <si>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</si>
  <si>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</si>
  <si>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</si>
  <si>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</si>
  <si>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</si>
  <si>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</si>
  <si>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</si>
  <si>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</si>
  <si>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</si>
  <si>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</si>
  <si>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</si>
  <si>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</si>
  <si>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</si>
  <si>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</si>
  <si>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</si>
  <si>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</si>
  <si>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</si>
  <si>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</si>
  <si>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</si>
  <si>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</si>
  <si>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</si>
  <si>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</si>
  <si>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</si>
  <si>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</si>
  <si>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</si>
  <si>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</si>
  <si>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</si>
  <si>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</si>
  <si>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</si>
  <si>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</si>
  <si>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</si>
  <si>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</si>
  <si>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</si>
  <si>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</si>
  <si>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</si>
  <si>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</si>
  <si>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</si>
  <si>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</si>
  <si>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</si>
  <si>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</si>
  <si>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</si>
  <si>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</si>
  <si>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</si>
  <si>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</si>
  <si>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</si>
  <si>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</si>
  <si>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</si>
  <si>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</si>
  <si>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</si>
  <si>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</si>
  <si>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</si>
  <si>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</si>
  <si>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</si>
  <si>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</si>
  <si>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</si>
  <si>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</si>
  <si>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</si>
  <si>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</si>
  <si>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</si>
  <si>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</si>
  <si>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</si>
  <si>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</si>
  <si>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</si>
  <si>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</si>
  <si>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</si>
  <si>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</si>
  <si>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</si>
  <si>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</si>
  <si>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</si>
  <si>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</si>
  <si>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</si>
  <si>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 xml:space="preserve">      Dott. Maurizio De Nuccio</t>
  </si>
  <si>
    <t>……………………………………………</t>
  </si>
  <si>
    <t xml:space="preserve">     Dott. Ivan Viggiano</t>
  </si>
  <si>
    <t>Dott.ssa Tiziana Dimatteo</t>
  </si>
  <si>
    <t>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</si>
</sst>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NumberFormat="0" applyFont="0" applyFill="0" applyBorder="0" applyAlignment="0" applyProtection="0"/>
  </cellStyleXfs>
  <cellXfs count="289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43" fontId="6" fillId="0" borderId="0" xfId="3" applyFont="1" applyFill="1" applyAlignment="1">
      <alignment horizontal="center" vertical="center"/>
    </xf>
    <xf numFmtId="43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43" fontId="4" fillId="0" borderId="0" xfId="3" applyFont="1" applyFill="1" applyBorder="1" applyAlignment="1">
      <alignment horizontal="center" vertical="center"/>
    </xf>
    <xf numFmtId="164" fontId="4" fillId="5" borderId="2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164" fontId="4" fillId="6" borderId="2" xfId="1" applyFont="1" applyFill="1" applyBorder="1" applyAlignment="1">
      <alignment horizontal="center" vertical="center"/>
    </xf>
    <xf numFmtId="43" fontId="6" fillId="7" borderId="1" xfId="2" applyNumberFormat="1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/>
    </xf>
    <xf numFmtId="43" fontId="6" fillId="0" borderId="1" xfId="2" applyNumberFormat="1" applyFont="1" applyFill="1" applyBorder="1" applyAlignment="1">
      <alignment horizontal="center" vertical="center"/>
    </xf>
    <xf numFmtId="43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43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2" borderId="0" xfId="3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0" fillId="8" borderId="3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 wrapText="1"/>
    </xf>
    <xf numFmtId="0" fontId="10" fillId="8" borderId="4" xfId="5" applyFont="1" applyFill="1" applyBorder="1" applyAlignment="1">
      <alignment horizontal="center" vertical="center"/>
    </xf>
    <xf numFmtId="43" fontId="10" fillId="8" borderId="4" xfId="3" applyFont="1" applyFill="1" applyBorder="1" applyAlignment="1">
      <alignment horizontal="center" vertical="center" wrapText="1"/>
    </xf>
    <xf numFmtId="43" fontId="10" fillId="8" borderId="1" xfId="4" applyFont="1" applyFill="1" applyBorder="1" applyAlignment="1">
      <alignment horizontal="center" vertical="center" wrapText="1"/>
    </xf>
    <xf numFmtId="43" fontId="10" fillId="8" borderId="5" xfId="4" applyFont="1" applyFill="1" applyBorder="1" applyAlignment="1">
      <alignment horizontal="center" vertical="center"/>
    </xf>
    <xf numFmtId="43" fontId="10" fillId="0" borderId="1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11" fillId="0" borderId="10" xfId="6" applyFont="1" applyBorder="1" applyAlignment="1">
      <alignment vertical="center" wrapText="1"/>
    </xf>
    <xf numFmtId="43" fontId="6" fillId="0" borderId="10" xfId="3" applyFont="1" applyBorder="1" applyAlignment="1">
      <alignment horizontal="left" vertical="center" wrapText="1"/>
    </xf>
    <xf numFmtId="43" fontId="6" fillId="0" borderId="0" xfId="3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6" fillId="5" borderId="15" xfId="6" applyFont="1" applyFill="1" applyBorder="1" applyAlignment="1">
      <alignment vertical="center" wrapText="1"/>
    </xf>
    <xf numFmtId="43" fontId="6" fillId="5" borderId="15" xfId="4" applyFont="1" applyFill="1" applyBorder="1" applyAlignment="1">
      <alignment horizontal="right" vertical="center" wrapText="1"/>
    </xf>
    <xf numFmtId="43" fontId="6" fillId="5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2" fontId="6" fillId="0" borderId="0" xfId="2" applyNumberFormat="1" applyFont="1" applyAlignment="1">
      <alignment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13" fillId="0" borderId="17" xfId="6" applyFont="1" applyBorder="1" applyAlignment="1">
      <alignment horizontal="center" vertical="center" wrapText="1"/>
    </xf>
    <xf numFmtId="0" fontId="14" fillId="0" borderId="18" xfId="6" applyFont="1" applyBorder="1" applyAlignment="1">
      <alignment horizontal="center" vertical="center" wrapText="1"/>
    </xf>
    <xf numFmtId="0" fontId="14" fillId="9" borderId="19" xfId="6" applyFont="1" applyFill="1" applyBorder="1" applyAlignment="1">
      <alignment vertical="center" wrapText="1"/>
    </xf>
    <xf numFmtId="43" fontId="6" fillId="9" borderId="19" xfId="4" applyFont="1" applyFill="1" applyBorder="1" applyAlignment="1">
      <alignment horizontal="right" vertical="center" wrapText="1"/>
    </xf>
    <xf numFmtId="43" fontId="6" fillId="9" borderId="1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4" fillId="0" borderId="17" xfId="6" applyFont="1" applyBorder="1" applyAlignment="1">
      <alignment horizontal="center" vertical="center" wrapText="1"/>
    </xf>
    <xf numFmtId="0" fontId="13" fillId="0" borderId="18" xfId="6" applyFont="1" applyBorder="1" applyAlignment="1">
      <alignment horizontal="center" vertical="center" wrapText="1"/>
    </xf>
    <xf numFmtId="0" fontId="13" fillId="10" borderId="19" xfId="6" applyFont="1" applyFill="1" applyBorder="1" applyAlignment="1">
      <alignment vertical="center" wrapText="1"/>
    </xf>
    <xf numFmtId="43" fontId="13" fillId="10" borderId="19" xfId="4" applyFont="1" applyFill="1" applyBorder="1" applyAlignment="1">
      <alignment horizontal="right" vertical="center" wrapText="1"/>
    </xf>
    <xf numFmtId="43" fontId="13" fillId="10" borderId="17" xfId="4" applyFont="1" applyFill="1" applyBorder="1" applyAlignment="1">
      <alignment horizontal="right" vertical="center" wrapText="1"/>
    </xf>
    <xf numFmtId="43" fontId="13" fillId="10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19" xfId="6" applyFont="1" applyBorder="1" applyAlignment="1">
      <alignment vertical="center" wrapText="1"/>
    </xf>
    <xf numFmtId="43" fontId="4" fillId="0" borderId="19" xfId="3" applyFont="1" applyBorder="1" applyAlignment="1">
      <alignment horizontal="left"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0" fontId="4" fillId="3" borderId="18" xfId="6" applyFont="1" applyFill="1" applyBorder="1" applyAlignment="1">
      <alignment horizontal="center" vertical="center" wrapText="1"/>
    </xf>
    <xf numFmtId="0" fontId="4" fillId="3" borderId="19" xfId="6" applyFont="1" applyFill="1" applyBorder="1" applyAlignment="1">
      <alignment vertical="center" wrapText="1"/>
    </xf>
    <xf numFmtId="43" fontId="4" fillId="3" borderId="19" xfId="3" applyFont="1" applyFill="1" applyBorder="1" applyAlignment="1">
      <alignment horizontal="left" vertical="center" wrapText="1"/>
    </xf>
    <xf numFmtId="0" fontId="13" fillId="3" borderId="19" xfId="6" applyFont="1" applyFill="1" applyBorder="1" applyAlignment="1">
      <alignment vertical="center" wrapText="1"/>
    </xf>
    <xf numFmtId="43" fontId="13" fillId="3" borderId="19" xfId="3" applyFont="1" applyFill="1" applyBorder="1" applyAlignment="1">
      <alignment horizontal="left" vertical="center" wrapText="1"/>
    </xf>
    <xf numFmtId="43" fontId="13" fillId="0" borderId="1" xfId="4" applyFont="1" applyBorder="1" applyAlignment="1">
      <alignment horizontal="right" vertical="center" wrapText="1"/>
    </xf>
    <xf numFmtId="43" fontId="13" fillId="10" borderId="19" xfId="3" applyFont="1" applyFill="1" applyBorder="1" applyAlignment="1">
      <alignment horizontal="left" vertical="center" wrapText="1"/>
    </xf>
    <xf numFmtId="0" fontId="14" fillId="9" borderId="19" xfId="6" applyFont="1" applyFill="1" applyBorder="1" applyAlignment="1">
      <alignment horizontal="left" vertical="center" wrapText="1"/>
    </xf>
    <xf numFmtId="43" fontId="4" fillId="10" borderId="17" xfId="4" applyFont="1" applyFill="1" applyBorder="1" applyAlignment="1">
      <alignment horizontal="right" vertical="center" wrapText="1"/>
    </xf>
    <xf numFmtId="43" fontId="4" fillId="10" borderId="1" xfId="4" applyFont="1" applyFill="1" applyBorder="1" applyAlignment="1">
      <alignment horizontal="right" vertical="center" wrapText="1"/>
    </xf>
    <xf numFmtId="43" fontId="4" fillId="0" borderId="19" xfId="3" applyFont="1" applyBorder="1" applyAlignment="1">
      <alignment horizontal="center" vertical="center" wrapText="1"/>
    </xf>
    <xf numFmtId="43" fontId="4" fillId="10" borderId="19" xfId="4" applyFont="1" applyFill="1" applyBorder="1" applyAlignment="1">
      <alignment horizontal="right" vertical="center" wrapText="1"/>
    </xf>
    <xf numFmtId="0" fontId="4" fillId="3" borderId="16" xfId="6" applyFont="1" applyFill="1" applyBorder="1" applyAlignment="1">
      <alignment horizontal="center" vertical="center" wrapText="1"/>
    </xf>
    <xf numFmtId="0" fontId="4" fillId="3" borderId="17" xfId="6" applyFont="1" applyFill="1" applyBorder="1" applyAlignment="1">
      <alignment horizontal="center" vertical="center" wrapText="1"/>
    </xf>
    <xf numFmtId="43" fontId="13" fillId="10" borderId="19" xfId="4" applyFont="1" applyFill="1" applyBorder="1" applyAlignment="1">
      <alignment horizontal="left" vertical="center" wrapText="1"/>
    </xf>
    <xf numFmtId="43" fontId="13" fillId="10" borderId="1" xfId="4" applyFont="1" applyFill="1" applyBorder="1" applyAlignment="1">
      <alignment horizontal="left" vertical="center" wrapText="1"/>
    </xf>
    <xf numFmtId="43" fontId="13" fillId="0" borderId="0" xfId="4" applyFont="1" applyFill="1" applyBorder="1" applyAlignment="1">
      <alignment horizontal="left" vertical="center" wrapText="1"/>
    </xf>
    <xf numFmtId="43" fontId="14" fillId="9" borderId="19" xfId="3" applyFont="1" applyFill="1" applyBorder="1" applyAlignment="1">
      <alignment horizontal="left" vertical="center" wrapText="1"/>
    </xf>
    <xf numFmtId="43" fontId="14" fillId="9" borderId="17" xfId="4" applyFont="1" applyFill="1" applyBorder="1" applyAlignment="1">
      <alignment horizontal="right" vertical="center" wrapText="1"/>
    </xf>
    <xf numFmtId="43" fontId="14" fillId="9" borderId="1" xfId="4" applyFont="1" applyFill="1" applyBorder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43" fontId="6" fillId="5" borderId="19" xfId="4" applyFont="1" applyFill="1" applyBorder="1" applyAlignment="1">
      <alignment horizontal="right" vertical="center" wrapText="1"/>
    </xf>
    <xf numFmtId="43" fontId="6" fillId="5" borderId="17" xfId="4" applyFont="1" applyFill="1" applyBorder="1" applyAlignment="1">
      <alignment horizontal="right" vertical="center" wrapText="1"/>
    </xf>
    <xf numFmtId="43" fontId="4" fillId="9" borderId="1" xfId="4" applyFont="1" applyFill="1" applyBorder="1" applyAlignment="1">
      <alignment horizontal="right" vertical="center" wrapText="1"/>
    </xf>
    <xf numFmtId="43" fontId="4" fillId="5" borderId="19" xfId="4" applyFont="1" applyFill="1" applyBorder="1" applyAlignment="1">
      <alignment horizontal="right" vertical="center" wrapText="1"/>
    </xf>
    <xf numFmtId="43" fontId="4" fillId="5" borderId="1" xfId="4" applyFont="1" applyFill="1" applyBorder="1" applyAlignment="1">
      <alignment horizontal="right" vertical="center" wrapText="1"/>
    </xf>
    <xf numFmtId="0" fontId="2" fillId="4" borderId="0" xfId="2" applyFont="1" applyFill="1" applyAlignment="1">
      <alignment vertical="center" wrapText="1"/>
    </xf>
    <xf numFmtId="43" fontId="4" fillId="9" borderId="19" xfId="4" applyFont="1" applyFill="1" applyBorder="1" applyAlignment="1">
      <alignment horizontal="right" vertical="center" wrapText="1"/>
    </xf>
    <xf numFmtId="43" fontId="4" fillId="0" borderId="19" xfId="3" applyFont="1" applyBorder="1" applyAlignment="1">
      <alignment vertical="center" wrapText="1"/>
    </xf>
    <xf numFmtId="43" fontId="13" fillId="10" borderId="19" xfId="3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164" fontId="13" fillId="10" borderId="19" xfId="6" applyNumberFormat="1" applyFont="1" applyFill="1" applyBorder="1" applyAlignment="1">
      <alignment vertical="center" wrapText="1"/>
    </xf>
    <xf numFmtId="164" fontId="13" fillId="10" borderId="1" xfId="6" applyNumberFormat="1" applyFont="1" applyFill="1" applyBorder="1" applyAlignment="1">
      <alignment vertical="center" wrapText="1"/>
    </xf>
    <xf numFmtId="164" fontId="13" fillId="0" borderId="0" xfId="6" applyNumberFormat="1" applyFont="1" applyFill="1" applyBorder="1" applyAlignment="1">
      <alignment vertical="center" wrapText="1"/>
    </xf>
    <xf numFmtId="43" fontId="4" fillId="0" borderId="19" xfId="4" applyFont="1" applyBorder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13" fillId="0" borderId="19" xfId="6" applyFont="1" applyBorder="1" applyAlignment="1">
      <alignment vertical="center" wrapText="1"/>
    </xf>
    <xf numFmtId="43" fontId="13" fillId="0" borderId="19" xfId="3" applyFont="1" applyBorder="1" applyAlignment="1">
      <alignment horizontal="left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/>
    </xf>
    <xf numFmtId="0" fontId="4" fillId="10" borderId="19" xfId="6" applyFont="1" applyFill="1" applyBorder="1" applyAlignment="1">
      <alignment vertical="center" wrapText="1"/>
    </xf>
    <xf numFmtId="43" fontId="4" fillId="10" borderId="19" xfId="3" applyFont="1" applyFill="1" applyBorder="1" applyAlignment="1">
      <alignment horizontal="left" vertical="center" wrapText="1"/>
    </xf>
    <xf numFmtId="43" fontId="14" fillId="9" borderId="19" xfId="4" applyFont="1" applyFill="1" applyBorder="1" applyAlignment="1">
      <alignment horizontal="right" vertical="center" wrapText="1"/>
    </xf>
    <xf numFmtId="0" fontId="16" fillId="0" borderId="16" xfId="6" applyFont="1" applyBorder="1" applyAlignment="1">
      <alignment horizontal="center" vertical="center" wrapText="1"/>
    </xf>
    <xf numFmtId="0" fontId="16" fillId="0" borderId="17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19" xfId="6" applyFont="1" applyFill="1" applyBorder="1" applyAlignment="1">
      <alignment vertical="center" wrapText="1"/>
    </xf>
    <xf numFmtId="43" fontId="14" fillId="0" borderId="19" xfId="3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6" fillId="5" borderId="19" xfId="3" applyFont="1" applyFill="1" applyBorder="1" applyAlignment="1">
      <alignment horizontal="left" vertical="center" wrapText="1"/>
    </xf>
    <xf numFmtId="0" fontId="10" fillId="8" borderId="20" xfId="5" applyFont="1" applyFill="1" applyBorder="1" applyAlignment="1">
      <alignment horizontal="center" vertical="center"/>
    </xf>
    <xf numFmtId="0" fontId="17" fillId="8" borderId="21" xfId="5" applyFont="1" applyFill="1" applyBorder="1" applyAlignment="1">
      <alignment horizontal="left" vertical="center"/>
    </xf>
    <xf numFmtId="43" fontId="10" fillId="8" borderId="21" xfId="3" applyFont="1" applyFill="1" applyBorder="1" applyAlignment="1">
      <alignment horizontal="center" vertical="center"/>
    </xf>
    <xf numFmtId="43" fontId="10" fillId="8" borderId="1" xfId="4" applyFont="1" applyFill="1" applyBorder="1" applyAlignment="1">
      <alignment horizontal="center" vertical="center"/>
    </xf>
    <xf numFmtId="43" fontId="10" fillId="0" borderId="22" xfId="4" applyFont="1" applyFill="1" applyBorder="1" applyAlignment="1">
      <alignment horizontal="center" vertical="center"/>
    </xf>
    <xf numFmtId="0" fontId="4" fillId="0" borderId="23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10" fillId="0" borderId="0" xfId="4" applyFont="1" applyFill="1" applyBorder="1" applyAlignment="1">
      <alignment horizontal="center" vertical="center"/>
    </xf>
    <xf numFmtId="43" fontId="6" fillId="0" borderId="0" xfId="3" applyFont="1" applyFill="1" applyAlignment="1">
      <alignment vertical="center" wrapText="1"/>
    </xf>
    <xf numFmtId="43" fontId="10" fillId="0" borderId="1" xfId="4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4" fillId="0" borderId="24" xfId="6" applyFont="1" applyBorder="1" applyAlignment="1">
      <alignment horizontal="center" vertical="center" wrapText="1"/>
    </xf>
    <xf numFmtId="0" fontId="11" fillId="0" borderId="25" xfId="6" applyFont="1" applyBorder="1" applyAlignment="1">
      <alignment vertical="center" wrapText="1"/>
    </xf>
    <xf numFmtId="43" fontId="6" fillId="0" borderId="26" xfId="3" applyFont="1" applyBorder="1" applyAlignment="1">
      <alignment horizontal="left" vertical="center" wrapText="1"/>
    </xf>
    <xf numFmtId="0" fontId="6" fillId="0" borderId="27" xfId="6" applyFont="1" applyFill="1" applyBorder="1" applyAlignment="1">
      <alignment horizontal="center" vertical="center" wrapText="1"/>
    </xf>
    <xf numFmtId="0" fontId="6" fillId="5" borderId="23" xfId="6" applyFont="1" applyFill="1" applyBorder="1" applyAlignment="1">
      <alignment vertical="center" wrapText="1"/>
    </xf>
    <xf numFmtId="0" fontId="14" fillId="0" borderId="27" xfId="6" applyFont="1" applyFill="1" applyBorder="1" applyAlignment="1">
      <alignment horizontal="center" vertical="center" wrapText="1"/>
    </xf>
    <xf numFmtId="0" fontId="14" fillId="9" borderId="23" xfId="6" applyFont="1" applyFill="1" applyBorder="1" applyAlignment="1">
      <alignment vertical="center" wrapText="1"/>
    </xf>
    <xf numFmtId="43" fontId="4" fillId="0" borderId="0" xfId="2" applyNumberFormat="1" applyFont="1" applyAlignment="1">
      <alignment vertical="center" wrapText="1"/>
    </xf>
    <xf numFmtId="0" fontId="13" fillId="0" borderId="27" xfId="6" applyFont="1" applyFill="1" applyBorder="1" applyAlignment="1">
      <alignment horizontal="center" vertical="center" wrapText="1"/>
    </xf>
    <xf numFmtId="0" fontId="13" fillId="10" borderId="23" xfId="6" applyFont="1" applyFill="1" applyBorder="1" applyAlignment="1">
      <alignment vertical="center" wrapText="1"/>
    </xf>
    <xf numFmtId="0" fontId="4" fillId="0" borderId="27" xfId="6" applyFont="1" applyFill="1" applyBorder="1" applyAlignment="1">
      <alignment horizontal="center" vertical="center" wrapText="1"/>
    </xf>
    <xf numFmtId="0" fontId="4" fillId="0" borderId="23" xfId="6" applyFont="1" applyBorder="1" applyAlignment="1">
      <alignment vertical="center" wrapText="1"/>
    </xf>
    <xf numFmtId="43" fontId="4" fillId="4" borderId="0" xfId="2" applyNumberFormat="1" applyFont="1" applyFill="1" applyAlignment="1">
      <alignment vertical="center" wrapText="1"/>
    </xf>
    <xf numFmtId="0" fontId="13" fillId="10" borderId="23" xfId="6" applyFont="1" applyFill="1" applyBorder="1" applyAlignment="1">
      <alignment horizontal="left" vertical="center" wrapText="1"/>
    </xf>
    <xf numFmtId="43" fontId="4" fillId="0" borderId="0" xfId="3" applyFont="1" applyAlignment="1">
      <alignment vertical="center" wrapText="1"/>
    </xf>
    <xf numFmtId="0" fontId="13" fillId="0" borderId="23" xfId="6" applyFont="1" applyBorder="1" applyAlignment="1">
      <alignment vertical="center" wrapText="1"/>
    </xf>
    <xf numFmtId="43" fontId="2" fillId="0" borderId="0" xfId="3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23" xfId="6" applyFont="1" applyBorder="1" applyAlignment="1">
      <alignment horizontal="left" vertical="center" wrapText="1"/>
    </xf>
    <xf numFmtId="0" fontId="14" fillId="9" borderId="23" xfId="6" applyFont="1" applyFill="1" applyBorder="1" applyAlignment="1">
      <alignment horizontal="left" vertical="center" wrapText="1"/>
    </xf>
    <xf numFmtId="0" fontId="14" fillId="10" borderId="23" xfId="6" applyFont="1" applyFill="1" applyBorder="1" applyAlignment="1">
      <alignment vertical="center" wrapText="1"/>
    </xf>
    <xf numFmtId="43" fontId="14" fillId="10" borderId="19" xfId="3" applyFont="1" applyFill="1" applyBorder="1" applyAlignment="1">
      <alignment horizontal="left" vertical="center" wrapText="1"/>
    </xf>
    <xf numFmtId="43" fontId="14" fillId="10" borderId="1" xfId="4" applyFont="1" applyFill="1" applyBorder="1" applyAlignment="1">
      <alignment horizontal="right" vertical="center" wrapText="1"/>
    </xf>
    <xf numFmtId="0" fontId="14" fillId="10" borderId="23" xfId="6" applyFont="1" applyFill="1" applyBorder="1" applyAlignment="1">
      <alignment horizontal="left" vertical="center" wrapText="1"/>
    </xf>
    <xf numFmtId="43" fontId="14" fillId="10" borderId="19" xfId="4" applyFont="1" applyFill="1" applyBorder="1" applyAlignment="1">
      <alignment horizontal="right" vertical="center" wrapText="1"/>
    </xf>
    <xf numFmtId="0" fontId="4" fillId="0" borderId="23" xfId="6" applyFont="1" applyBorder="1" applyAlignment="1">
      <alignment horizontal="left" vertical="center" wrapText="1"/>
    </xf>
    <xf numFmtId="43" fontId="4" fillId="0" borderId="28" xfId="4" applyFont="1" applyBorder="1" applyAlignment="1">
      <alignment horizontal="right" vertical="center" wrapText="1"/>
    </xf>
    <xf numFmtId="43" fontId="6" fillId="10" borderId="19" xfId="4" applyFont="1" applyFill="1" applyBorder="1" applyAlignment="1">
      <alignment horizontal="right" vertical="center" wrapText="1"/>
    </xf>
    <xf numFmtId="43" fontId="6" fillId="10" borderId="1" xfId="4" applyFont="1" applyFill="1" applyBorder="1" applyAlignment="1">
      <alignment horizontal="right" vertical="center" wrapText="1"/>
    </xf>
    <xf numFmtId="43" fontId="14" fillId="10" borderId="1" xfId="3" applyFont="1" applyFill="1" applyBorder="1" applyAlignment="1">
      <alignment horizontal="left" vertical="center" wrapText="1"/>
    </xf>
    <xf numFmtId="43" fontId="14" fillId="0" borderId="0" xfId="3" applyFont="1" applyFill="1" applyBorder="1" applyAlignment="1">
      <alignment horizontal="left" vertical="center" wrapText="1"/>
    </xf>
    <xf numFmtId="43" fontId="12" fillId="0" borderId="0" xfId="3" applyFont="1" applyAlignment="1">
      <alignment vertical="center" wrapText="1"/>
    </xf>
    <xf numFmtId="43" fontId="13" fillId="0" borderId="19" xfId="4" applyFont="1" applyBorder="1" applyAlignment="1">
      <alignment horizontal="right" vertical="center" wrapText="1"/>
    </xf>
    <xf numFmtId="0" fontId="6" fillId="5" borderId="23" xfId="6" applyFont="1" applyFill="1" applyBorder="1" applyAlignment="1">
      <alignment horizontal="left" vertical="center" wrapText="1"/>
    </xf>
    <xf numFmtId="0" fontId="6" fillId="0" borderId="16" xfId="6" quotePrefix="1" applyFont="1" applyBorder="1" applyAlignment="1">
      <alignment horizontal="center" vertical="center" wrapText="1"/>
    </xf>
    <xf numFmtId="0" fontId="6" fillId="0" borderId="17" xfId="6" quotePrefix="1" applyFont="1" applyBorder="1" applyAlignment="1">
      <alignment horizontal="center" vertical="center" wrapText="1"/>
    </xf>
    <xf numFmtId="0" fontId="6" fillId="3" borderId="16" xfId="6" applyFont="1" applyFill="1" applyBorder="1" applyAlignment="1">
      <alignment horizontal="center" vertical="center" wrapText="1"/>
    </xf>
    <xf numFmtId="0" fontId="6" fillId="3" borderId="17" xfId="6" applyFont="1" applyFill="1" applyBorder="1" applyAlignment="1">
      <alignment horizontal="center" vertical="center" wrapText="1"/>
    </xf>
    <xf numFmtId="0" fontId="18" fillId="0" borderId="27" xfId="6" applyFont="1" applyFill="1" applyBorder="1" applyAlignment="1">
      <alignment horizontal="center" vertical="center" wrapText="1"/>
    </xf>
    <xf numFmtId="0" fontId="18" fillId="0" borderId="23" xfId="6" applyFont="1" applyBorder="1" applyAlignment="1">
      <alignment horizontal="right" vertical="center" wrapText="1"/>
    </xf>
    <xf numFmtId="43" fontId="18" fillId="0" borderId="19" xfId="3" applyFont="1" applyBorder="1" applyAlignment="1">
      <alignment horizontal="left" vertical="center" wrapText="1"/>
    </xf>
    <xf numFmtId="43" fontId="6" fillId="0" borderId="1" xfId="4" applyFont="1" applyBorder="1" applyAlignment="1">
      <alignment horizontal="right" vertical="center" wrapText="1"/>
    </xf>
    <xf numFmtId="0" fontId="13" fillId="0" borderId="23" xfId="6" applyFont="1" applyFill="1" applyBorder="1" applyAlignment="1">
      <alignment horizontal="left" vertical="center" wrapText="1"/>
    </xf>
    <xf numFmtId="43" fontId="13" fillId="0" borderId="19" xfId="3" applyFont="1" applyFill="1" applyBorder="1" applyAlignment="1">
      <alignment horizontal="left" vertical="center" wrapText="1"/>
    </xf>
    <xf numFmtId="43" fontId="13" fillId="0" borderId="1" xfId="4" applyFont="1" applyFill="1" applyBorder="1" applyAlignment="1">
      <alignment horizontal="right" vertical="center" wrapText="1"/>
    </xf>
    <xf numFmtId="0" fontId="6" fillId="9" borderId="23" xfId="6" applyFont="1" applyFill="1" applyBorder="1" applyAlignment="1">
      <alignment horizontal="left" vertical="center" wrapText="1"/>
    </xf>
    <xf numFmtId="43" fontId="6" fillId="9" borderId="19" xfId="3" applyFont="1" applyFill="1" applyBorder="1" applyAlignment="1">
      <alignment horizontal="left" vertical="center" wrapText="1"/>
    </xf>
    <xf numFmtId="0" fontId="17" fillId="8" borderId="29" xfId="5" applyFont="1" applyFill="1" applyBorder="1" applyAlignment="1">
      <alignment horizontal="left" vertical="center"/>
    </xf>
    <xf numFmtId="0" fontId="4" fillId="0" borderId="16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left" vertical="center"/>
    </xf>
    <xf numFmtId="43" fontId="10" fillId="0" borderId="30" xfId="3" applyFont="1" applyFill="1" applyBorder="1" applyAlignment="1">
      <alignment horizontal="center" vertical="center"/>
    </xf>
    <xf numFmtId="0" fontId="6" fillId="0" borderId="25" xfId="6" applyFont="1" applyBorder="1" applyAlignment="1">
      <alignment horizontal="left" vertical="center" wrapText="1"/>
    </xf>
    <xf numFmtId="0" fontId="6" fillId="0" borderId="27" xfId="6" applyFont="1" applyBorder="1" applyAlignment="1">
      <alignment horizontal="center" vertical="center" wrapText="1"/>
    </xf>
    <xf numFmtId="43" fontId="14" fillId="5" borderId="19" xfId="4" applyFont="1" applyFill="1" applyBorder="1" applyAlignment="1">
      <alignment horizontal="right" vertical="center" wrapText="1"/>
    </xf>
    <xf numFmtId="43" fontId="14" fillId="5" borderId="1" xfId="4" applyFont="1" applyFill="1" applyBorder="1" applyAlignment="1">
      <alignment horizontal="right" vertical="center" wrapText="1"/>
    </xf>
    <xf numFmtId="0" fontId="14" fillId="0" borderId="23" xfId="6" applyFont="1" applyFill="1" applyBorder="1" applyAlignment="1">
      <alignment horizontal="lef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10" fillId="8" borderId="21" xfId="4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left" vertical="center" wrapText="1"/>
    </xf>
    <xf numFmtId="43" fontId="6" fillId="0" borderId="19" xfId="3" applyFont="1" applyFill="1" applyBorder="1" applyAlignment="1">
      <alignment horizontal="left" vertical="center" wrapText="1"/>
    </xf>
    <xf numFmtId="0" fontId="4" fillId="0" borderId="23" xfId="6" applyFont="1" applyBorder="1" applyAlignment="1">
      <alignment horizontal="center" vertical="center" wrapText="1"/>
    </xf>
    <xf numFmtId="43" fontId="6" fillId="0" borderId="31" xfId="3" applyFont="1" applyBorder="1" applyAlignment="1">
      <alignment horizontal="left" vertical="center" wrapText="1"/>
    </xf>
    <xf numFmtId="43" fontId="13" fillId="10" borderId="32" xfId="3" applyFont="1" applyFill="1" applyBorder="1" applyAlignment="1">
      <alignment horizontal="left" vertical="center" wrapText="1"/>
    </xf>
    <xf numFmtId="43" fontId="4" fillId="3" borderId="0" xfId="3" applyFont="1" applyFill="1" applyAlignment="1">
      <alignment vertical="center"/>
    </xf>
    <xf numFmtId="0" fontId="10" fillId="0" borderId="33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10" fillId="8" borderId="35" xfId="5" applyFont="1" applyFill="1" applyBorder="1" applyAlignment="1">
      <alignment horizontal="center" vertical="center"/>
    </xf>
    <xf numFmtId="0" fontId="17" fillId="8" borderId="36" xfId="5" applyFont="1" applyFill="1" applyBorder="1" applyAlignment="1">
      <alignment horizontal="left" vertical="center"/>
    </xf>
    <xf numFmtId="43" fontId="10" fillId="8" borderId="35" xfId="3" applyFont="1" applyFill="1" applyBorder="1" applyAlignment="1">
      <alignment horizontal="center" vertical="center"/>
    </xf>
    <xf numFmtId="43" fontId="10" fillId="0" borderId="37" xfId="4" applyFont="1" applyFill="1" applyBorder="1" applyAlignment="1">
      <alignment horizontal="center" vertical="center"/>
    </xf>
    <xf numFmtId="43" fontId="4" fillId="3" borderId="0" xfId="3" applyFont="1" applyFill="1" applyAlignment="1">
      <alignment horizontal="center" vertical="center"/>
    </xf>
    <xf numFmtId="43" fontId="4" fillId="0" borderId="25" xfId="4" applyFont="1" applyBorder="1" applyAlignment="1">
      <alignment horizontal="right" vertical="center" wrapText="1"/>
    </xf>
    <xf numFmtId="43" fontId="6" fillId="5" borderId="23" xfId="4" applyFont="1" applyFill="1" applyBorder="1" applyAlignment="1">
      <alignment horizontal="right" vertical="center" wrapText="1"/>
    </xf>
    <xf numFmtId="43" fontId="4" fillId="0" borderId="23" xfId="4" applyFont="1" applyFill="1" applyBorder="1" applyAlignment="1">
      <alignment horizontal="right" vertical="center" wrapText="1"/>
    </xf>
    <xf numFmtId="43" fontId="4" fillId="5" borderId="23" xfId="4" applyFont="1" applyFill="1" applyBorder="1" applyAlignment="1">
      <alignment horizontal="right" vertical="center" wrapText="1"/>
    </xf>
    <xf numFmtId="43" fontId="4" fillId="2" borderId="0" xfId="3" applyFont="1" applyFill="1" applyAlignment="1">
      <alignment horizontal="center" vertical="center"/>
    </xf>
    <xf numFmtId="43" fontId="10" fillId="8" borderId="1" xfId="4" applyFont="1" applyFill="1" applyBorder="1" applyAlignment="1">
      <alignment horizontal="left" vertical="center"/>
    </xf>
    <xf numFmtId="43" fontId="10" fillId="0" borderId="22" xfId="4" applyFont="1" applyFill="1" applyBorder="1" applyAlignment="1">
      <alignment horizontal="left" vertical="center"/>
    </xf>
    <xf numFmtId="43" fontId="10" fillId="8" borderId="38" xfId="4" applyFont="1" applyFill="1" applyBorder="1" applyAlignment="1">
      <alignment horizontal="left" vertical="center"/>
    </xf>
    <xf numFmtId="0" fontId="4" fillId="0" borderId="39" xfId="6" applyFont="1" applyFill="1" applyBorder="1" applyAlignment="1">
      <alignment horizontal="center" vertical="center" wrapText="1"/>
    </xf>
    <xf numFmtId="0" fontId="4" fillId="0" borderId="40" xfId="6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left" vertical="center"/>
    </xf>
    <xf numFmtId="43" fontId="10" fillId="0" borderId="1" xfId="4" applyFont="1" applyFill="1" applyBorder="1" applyAlignment="1">
      <alignment horizontal="left" vertical="center"/>
    </xf>
    <xf numFmtId="0" fontId="4" fillId="3" borderId="41" xfId="6" applyFont="1" applyFill="1" applyBorder="1" applyAlignment="1">
      <alignment horizontal="center" vertical="center" wrapText="1"/>
    </xf>
    <xf numFmtId="0" fontId="4" fillId="3" borderId="42" xfId="6" applyFont="1" applyFill="1" applyBorder="1" applyAlignment="1">
      <alignment horizontal="center" vertical="center" wrapText="1"/>
    </xf>
    <xf numFmtId="0" fontId="17" fillId="8" borderId="43" xfId="5" applyFont="1" applyFill="1" applyBorder="1" applyAlignment="1">
      <alignment horizontal="left" vertical="center"/>
    </xf>
    <xf numFmtId="43" fontId="10" fillId="8" borderId="4" xfId="3" applyFont="1" applyFill="1" applyBorder="1" applyAlignment="1">
      <alignment horizontal="center" vertical="center"/>
    </xf>
    <xf numFmtId="43" fontId="10" fillId="8" borderId="30" xfId="4" applyFont="1" applyFill="1" applyBorder="1" applyAlignment="1">
      <alignment horizontal="left" vertical="center"/>
    </xf>
    <xf numFmtId="0" fontId="4" fillId="3" borderId="0" xfId="6" applyFont="1" applyFill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0" fontId="4" fillId="0" borderId="0" xfId="2" applyFont="1" applyFill="1" applyAlignment="1">
      <alignment horizontal="center"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43" fontId="4" fillId="2" borderId="0" xfId="2" applyNumberFormat="1" applyFont="1" applyFill="1" applyAlignment="1">
      <alignment horizontal="center" vertical="center"/>
    </xf>
    <xf numFmtId="43" fontId="4" fillId="0" borderId="0" xfId="2" applyNumberFormat="1" applyFont="1" applyFill="1" applyAlignment="1">
      <alignment horizontal="center" vertical="center"/>
    </xf>
    <xf numFmtId="43" fontId="4" fillId="0" borderId="0" xfId="3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43" fontId="21" fillId="0" borderId="0" xfId="3" applyFont="1" applyAlignment="1">
      <alignment vertical="center"/>
    </xf>
    <xf numFmtId="0" fontId="21" fillId="3" borderId="0" xfId="2" applyFont="1" applyFill="1" applyAlignment="1">
      <alignment vertical="center"/>
    </xf>
    <xf numFmtId="43" fontId="21" fillId="2" borderId="0" xfId="3" applyFont="1" applyFill="1" applyAlignment="1">
      <alignment horizontal="center" vertical="center"/>
    </xf>
    <xf numFmtId="43" fontId="21" fillId="2" borderId="0" xfId="2" applyNumberFormat="1" applyFont="1" applyFill="1" applyAlignment="1">
      <alignment horizontal="center" vertical="center"/>
    </xf>
    <xf numFmtId="43" fontId="21" fillId="0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43" fontId="21" fillId="0" borderId="0" xfId="3" applyFont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6" applyFont="1" applyAlignment="1">
      <alignment vertical="center"/>
    </xf>
    <xf numFmtId="0" fontId="21" fillId="0" borderId="0" xfId="2" applyFont="1" applyAlignment="1">
      <alignment vertical="center"/>
    </xf>
    <xf numFmtId="43" fontId="21" fillId="3" borderId="0" xfId="3" applyFont="1" applyFill="1" applyAlignment="1">
      <alignment horizontal="right" vertical="center"/>
    </xf>
    <xf numFmtId="0" fontId="21" fillId="0" borderId="0" xfId="2" applyFont="1" applyFill="1" applyAlignment="1">
      <alignment vertical="center"/>
    </xf>
    <xf numFmtId="43" fontId="21" fillId="3" borderId="0" xfId="3" applyFont="1" applyFill="1" applyAlignment="1">
      <alignment vertical="center"/>
    </xf>
    <xf numFmtId="43" fontId="21" fillId="0" borderId="0" xfId="2" applyNumberFormat="1" applyFont="1" applyAlignment="1">
      <alignment vertical="center"/>
    </xf>
    <xf numFmtId="0" fontId="20" fillId="3" borderId="0" xfId="2" applyFont="1" applyFill="1" applyAlignment="1">
      <alignment horizontal="right" vertical="center"/>
    </xf>
    <xf numFmtId="43" fontId="21" fillId="3" borderId="0" xfId="4" applyFont="1" applyFill="1" applyAlignment="1">
      <alignment horizontal="right" vertical="center"/>
    </xf>
    <xf numFmtId="0" fontId="21" fillId="3" borderId="0" xfId="2" applyFont="1" applyFill="1" applyAlignment="1">
      <alignment horizontal="right" vertical="center"/>
    </xf>
  </cellXfs>
  <cellStyles count="8">
    <cellStyle name="Migliaia" xfId="1" builtinId="3"/>
    <cellStyle name="Migliaia 19" xfId="4"/>
    <cellStyle name="Migliaia 2 18" xfId="7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works/Elaborazioni%20e%20statistiche/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Simonetti/Modelli_CE_2006/CE_1&#176;trim_2006/CE_999_1&#176;trim_2006/Documenti/ARES/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Documenti/Analisi%201998/Rendiconto%201998%20-%20Febbraio%202000/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OneDrive%20-%20ASL%20BT/LavoriUcg/08%20Rendicontazione%20COVID/Rendicontazione%20Covid%20Set%202021/02%20File%20Personale%20Con%20Conti%20Coge%20Ver%200.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CE_I_TRIM_22_PDC_04_05_2022_con%20integrazioni%20AGR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3">
          <cell r="E3" t="str">
            <v>SI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4_INPUT_ASSEGNAZIONI 2020"/>
      <sheetName val="CE COVID_PREMIO"/>
      <sheetName val="REPORT_1"/>
      <sheetName val="REPORT_2"/>
      <sheetName val="REPORT_3"/>
      <sheetName val="REPORT_4"/>
      <sheetName val="REPORT_5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 refreshError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tiConv"/>
      <sheetName val="Foglio6"/>
      <sheetName val="Check"/>
      <sheetName val="Contratti 2021"/>
      <sheetName val="CostoProfilo"/>
      <sheetName val="ReportUsca"/>
      <sheetName val="ReportCoCoCo"/>
      <sheetName val="lavoro autonomo"/>
      <sheetName val="Stipendi"/>
      <sheetName val="CheckStip"/>
      <sheetName val="Anagraf Giu 21"/>
      <sheetName val="ContrattoCOnto"/>
      <sheetName val="RiepilogoFinale"/>
      <sheetName val="RiepilogoFinaletxt"/>
      <sheetName val="RiepilogoFinaleTxtNew"/>
      <sheetName val="PDC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  <sheetName val="Raccordo CE"/>
      <sheetName val="Prospetto di sintesi DG"/>
      <sheetName val="bil_ver_02_05"/>
      <sheetName val="PdC"/>
      <sheetName val="riclassifica inail"/>
      <sheetName val="PERSONALE Itrim"/>
      <sheetName val="integr_PERSONALE"/>
      <sheetName val="CONVENZIONATA ESTERNA"/>
      <sheetName val="cespiti"/>
      <sheetName val="3trim_MATERIALE DI CONSUMO"/>
      <sheetName val="COMPONENTE SOCIALE 30_09"/>
      <sheetName val="Tabelle_sintesi x relaz."/>
      <sheetName val="Tabelle_dettaglio x relaz."/>
      <sheetName val="Assegnaz.2021"/>
      <sheetName val="Fondi pers._NEW"/>
      <sheetName val="INAIL"/>
      <sheetName val="Materiali di cons."/>
      <sheetName val="Calcolo acc.to Dip.Prev."/>
      <sheetName val="INTERESSI DI MORA"/>
      <sheetName val="rinnovi contrattuali"/>
    </sheetNames>
    <sheetDataSet>
      <sheetData sheetId="0"/>
      <sheetData sheetId="1">
        <row r="1">
          <cell r="K1">
            <v>-18655467.850000024</v>
          </cell>
        </row>
        <row r="2">
          <cell r="C2" t="str">
            <v>NUOVO MODELLO CE 2019</v>
          </cell>
          <cell r="K2" t="str">
            <v>IV TRIM. 2021
Final (arrotondato) Rettificato</v>
          </cell>
        </row>
        <row r="3">
          <cell r="K3">
            <v>200538935.27000001</v>
          </cell>
        </row>
        <row r="4">
          <cell r="K4">
            <v>32642825.02</v>
          </cell>
        </row>
        <row r="5">
          <cell r="K5">
            <v>32124381.32</v>
          </cell>
        </row>
        <row r="6">
          <cell r="C6" t="str">
            <v>BA0040</v>
          </cell>
          <cell r="K6">
            <v>19204084.719999999</v>
          </cell>
        </row>
        <row r="7">
          <cell r="C7" t="str">
            <v>BA0040</v>
          </cell>
          <cell r="K7">
            <v>190581.36</v>
          </cell>
        </row>
        <row r="8">
          <cell r="C8" t="str">
            <v>BA0050</v>
          </cell>
          <cell r="K8">
            <v>16912.63</v>
          </cell>
        </row>
        <row r="9">
          <cell r="C9" t="str">
            <v>BA0051</v>
          </cell>
          <cell r="K9">
            <v>363088.55</v>
          </cell>
        </row>
        <row r="10">
          <cell r="C10" t="str">
            <v>BA0050</v>
          </cell>
          <cell r="K10">
            <v>0</v>
          </cell>
        </row>
        <row r="11">
          <cell r="K11">
            <v>0</v>
          </cell>
        </row>
        <row r="12">
          <cell r="C12" t="str">
            <v>BA0040</v>
          </cell>
          <cell r="K12">
            <v>981084.37</v>
          </cell>
        </row>
        <row r="13">
          <cell r="C13" t="str">
            <v>BA0250</v>
          </cell>
          <cell r="K13">
            <v>253941.23</v>
          </cell>
        </row>
        <row r="14">
          <cell r="C14" t="str">
            <v>BA0061</v>
          </cell>
          <cell r="K14">
            <v>0</v>
          </cell>
        </row>
        <row r="15">
          <cell r="C15" t="str">
            <v>BA0062</v>
          </cell>
          <cell r="K15">
            <v>0</v>
          </cell>
        </row>
        <row r="16">
          <cell r="C16" t="str">
            <v>BA0063</v>
          </cell>
          <cell r="K16">
            <v>0</v>
          </cell>
        </row>
        <row r="17">
          <cell r="C17" t="str">
            <v>BA0260</v>
          </cell>
          <cell r="K17">
            <v>0</v>
          </cell>
        </row>
        <row r="18">
          <cell r="C18" t="str">
            <v>BA0260</v>
          </cell>
          <cell r="K18">
            <v>667604.31999999995</v>
          </cell>
        </row>
        <row r="19">
          <cell r="C19" t="str">
            <v>BA0240</v>
          </cell>
          <cell r="K19">
            <v>2988972.66</v>
          </cell>
        </row>
        <row r="20">
          <cell r="C20" t="str">
            <v>BA0270</v>
          </cell>
          <cell r="K20">
            <v>0</v>
          </cell>
        </row>
        <row r="21">
          <cell r="C21" t="str">
            <v>BA0220</v>
          </cell>
          <cell r="K21">
            <v>43869.19</v>
          </cell>
        </row>
        <row r="22">
          <cell r="C22" t="str">
            <v>BA0040</v>
          </cell>
          <cell r="K22">
            <v>322531.96000000002</v>
          </cell>
        </row>
        <row r="23">
          <cell r="C23" t="str">
            <v>BA0220</v>
          </cell>
          <cell r="K23">
            <v>4074018.65</v>
          </cell>
        </row>
        <row r="24">
          <cell r="C24" t="str">
            <v>BA0230</v>
          </cell>
          <cell r="K24">
            <v>618345.97</v>
          </cell>
        </row>
        <row r="25">
          <cell r="C25" t="str">
            <v>BA0220</v>
          </cell>
          <cell r="K25">
            <v>542304.86</v>
          </cell>
        </row>
        <row r="26">
          <cell r="C26" t="str">
            <v>BA0220</v>
          </cell>
          <cell r="K26">
            <v>1409450.09</v>
          </cell>
        </row>
        <row r="27">
          <cell r="C27" t="str">
            <v>BA0220</v>
          </cell>
          <cell r="K27">
            <v>279550.46000000002</v>
          </cell>
        </row>
        <row r="28">
          <cell r="C28" t="str">
            <v>BA0280</v>
          </cell>
          <cell r="K28">
            <v>1617.44</v>
          </cell>
        </row>
        <row r="29">
          <cell r="C29" t="str">
            <v>BA0280</v>
          </cell>
          <cell r="K29">
            <v>822.89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BA0100</v>
          </cell>
          <cell r="K32">
            <v>0</v>
          </cell>
        </row>
        <row r="33">
          <cell r="C33" t="str">
            <v>BA0290</v>
          </cell>
          <cell r="K33">
            <v>165599.97</v>
          </cell>
        </row>
        <row r="34">
          <cell r="C34" t="str">
            <v>BA0300</v>
          </cell>
          <cell r="K34">
            <v>0</v>
          </cell>
        </row>
        <row r="35">
          <cell r="C35" t="str">
            <v>BA0301</v>
          </cell>
          <cell r="K35">
            <v>0</v>
          </cell>
        </row>
        <row r="36">
          <cell r="C36" t="str">
            <v>BA0301</v>
          </cell>
          <cell r="K36">
            <v>0</v>
          </cell>
        </row>
        <row r="37">
          <cell r="C37" t="str">
            <v>BA0301</v>
          </cell>
          <cell r="K37">
            <v>0</v>
          </cell>
        </row>
        <row r="38">
          <cell r="C38" t="str">
            <v>BA0301</v>
          </cell>
          <cell r="K38">
            <v>0</v>
          </cell>
        </row>
        <row r="39">
          <cell r="C39" t="str">
            <v>BA0301</v>
          </cell>
          <cell r="K39">
            <v>0</v>
          </cell>
        </row>
        <row r="40">
          <cell r="C40" t="str">
            <v>BA0301</v>
          </cell>
          <cell r="K40">
            <v>0</v>
          </cell>
        </row>
        <row r="41">
          <cell r="C41" t="str">
            <v>BA0301</v>
          </cell>
          <cell r="K41">
            <v>0</v>
          </cell>
        </row>
        <row r="42">
          <cell r="C42" t="str">
            <v>BA0302</v>
          </cell>
          <cell r="K42">
            <v>0</v>
          </cell>
        </row>
        <row r="43">
          <cell r="C43" t="str">
            <v>BA0303</v>
          </cell>
          <cell r="K43">
            <v>0</v>
          </cell>
        </row>
        <row r="44">
          <cell r="C44" t="str">
            <v>BA0303</v>
          </cell>
          <cell r="K44">
            <v>0</v>
          </cell>
        </row>
        <row r="45">
          <cell r="C45" t="str">
            <v>BA0303</v>
          </cell>
          <cell r="K45">
            <v>0</v>
          </cell>
        </row>
        <row r="46">
          <cell r="C46" t="str">
            <v>BA0303</v>
          </cell>
          <cell r="K46">
            <v>0</v>
          </cell>
        </row>
        <row r="47">
          <cell r="C47" t="str">
            <v>BA0303</v>
          </cell>
          <cell r="K47">
            <v>0</v>
          </cell>
        </row>
        <row r="48">
          <cell r="C48" t="str">
            <v>BA0303</v>
          </cell>
          <cell r="K48">
            <v>0</v>
          </cell>
        </row>
        <row r="49">
          <cell r="C49" t="str">
            <v>BA0304</v>
          </cell>
          <cell r="K49">
            <v>0</v>
          </cell>
        </row>
        <row r="50">
          <cell r="C50" t="str">
            <v>BA0305</v>
          </cell>
          <cell r="K50">
            <v>0</v>
          </cell>
        </row>
        <row r="51">
          <cell r="C51" t="str">
            <v>BA0305</v>
          </cell>
          <cell r="K51">
            <v>0</v>
          </cell>
        </row>
        <row r="52">
          <cell r="C52" t="str">
            <v>BA0306</v>
          </cell>
          <cell r="K52">
            <v>0</v>
          </cell>
        </row>
        <row r="53">
          <cell r="C53" t="str">
            <v>BA0307</v>
          </cell>
          <cell r="K53">
            <v>0</v>
          </cell>
        </row>
        <row r="54">
          <cell r="C54" t="str">
            <v>BA0307</v>
          </cell>
          <cell r="K54">
            <v>0</v>
          </cell>
        </row>
        <row r="55">
          <cell r="C55" t="str">
            <v>BA0308</v>
          </cell>
          <cell r="K55">
            <v>0</v>
          </cell>
        </row>
        <row r="56">
          <cell r="K56">
            <v>518443.7</v>
          </cell>
        </row>
        <row r="57">
          <cell r="C57" t="str">
            <v>BA0320</v>
          </cell>
          <cell r="K57">
            <v>20921.240000000002</v>
          </cell>
        </row>
        <row r="58">
          <cell r="C58" t="str">
            <v>BA0330</v>
          </cell>
          <cell r="K58">
            <v>150123.31</v>
          </cell>
        </row>
        <row r="59">
          <cell r="C59" t="str">
            <v>BA0340</v>
          </cell>
          <cell r="K59">
            <v>61331.95</v>
          </cell>
        </row>
        <row r="60">
          <cell r="C60" t="str">
            <v>BA0340</v>
          </cell>
          <cell r="K60">
            <v>69466.36</v>
          </cell>
        </row>
        <row r="61">
          <cell r="C61" t="str">
            <v>BA0350</v>
          </cell>
          <cell r="K61">
            <v>150316.47</v>
          </cell>
        </row>
        <row r="62">
          <cell r="C62" t="str">
            <v>BA0360</v>
          </cell>
          <cell r="K62">
            <v>6699.9</v>
          </cell>
        </row>
        <row r="63">
          <cell r="C63" t="str">
            <v>BA0360</v>
          </cell>
          <cell r="K63">
            <v>4020.9</v>
          </cell>
        </row>
        <row r="64">
          <cell r="C64" t="str">
            <v>BA0360</v>
          </cell>
          <cell r="K64">
            <v>62</v>
          </cell>
        </row>
        <row r="65">
          <cell r="C65" t="str">
            <v>BA0360</v>
          </cell>
          <cell r="K65">
            <v>762.5</v>
          </cell>
        </row>
        <row r="66">
          <cell r="C66" t="str">
            <v>BA0360</v>
          </cell>
          <cell r="K66">
            <v>0</v>
          </cell>
        </row>
        <row r="67">
          <cell r="C67" t="str">
            <v>BA0360</v>
          </cell>
          <cell r="K67">
            <v>425.5</v>
          </cell>
        </row>
        <row r="68">
          <cell r="C68" t="str">
            <v>BA0370</v>
          </cell>
          <cell r="K68">
            <v>54313.57</v>
          </cell>
        </row>
        <row r="69">
          <cell r="C69" t="str">
            <v>BA0380</v>
          </cell>
          <cell r="K69">
            <v>0</v>
          </cell>
        </row>
        <row r="70">
          <cell r="K70">
            <v>59169000.290000014</v>
          </cell>
        </row>
        <row r="71">
          <cell r="K71">
            <v>25217663.400000002</v>
          </cell>
        </row>
        <row r="72">
          <cell r="C72" t="str">
            <v>BA0430</v>
          </cell>
          <cell r="K72">
            <v>6880252.6100000003</v>
          </cell>
        </row>
        <row r="73">
          <cell r="C73" t="str">
            <v>BA0430</v>
          </cell>
          <cell r="K73">
            <v>872806.53</v>
          </cell>
        </row>
        <row r="74">
          <cell r="C74" t="str">
            <v>BA0450</v>
          </cell>
          <cell r="K74">
            <v>1329831.75</v>
          </cell>
        </row>
        <row r="75">
          <cell r="C75" t="str">
            <v>BA0450</v>
          </cell>
          <cell r="K75">
            <v>141952.79999999999</v>
          </cell>
        </row>
        <row r="76">
          <cell r="C76" t="str">
            <v>BA0440</v>
          </cell>
          <cell r="K76">
            <v>1685785</v>
          </cell>
        </row>
        <row r="77">
          <cell r="C77" t="str">
            <v>BA0440</v>
          </cell>
          <cell r="K77">
            <v>179824.51</v>
          </cell>
        </row>
        <row r="78">
          <cell r="C78" t="str">
            <v>BA0500</v>
          </cell>
          <cell r="K78">
            <v>13437106.23</v>
          </cell>
        </row>
        <row r="79">
          <cell r="C79" t="str">
            <v>BA0500</v>
          </cell>
          <cell r="K79">
            <v>10112.34</v>
          </cell>
        </row>
        <row r="80">
          <cell r="C80" t="str">
            <v>BA0460</v>
          </cell>
          <cell r="K80">
            <v>47403.8</v>
          </cell>
        </row>
        <row r="81">
          <cell r="C81" t="str">
            <v>BA0460</v>
          </cell>
          <cell r="K81">
            <v>10610.52</v>
          </cell>
        </row>
        <row r="82">
          <cell r="C82" t="str">
            <v>BA0460</v>
          </cell>
          <cell r="K82">
            <v>1431.84</v>
          </cell>
        </row>
        <row r="83">
          <cell r="C83" t="str">
            <v>BA0460</v>
          </cell>
          <cell r="K83">
            <v>505518.17</v>
          </cell>
        </row>
        <row r="84">
          <cell r="C84" t="str">
            <v>BA0460</v>
          </cell>
          <cell r="K84">
            <v>54841.88</v>
          </cell>
        </row>
        <row r="85">
          <cell r="C85" t="str">
            <v>BA0460</v>
          </cell>
          <cell r="K85">
            <v>53273.1</v>
          </cell>
        </row>
        <row r="86">
          <cell r="C86" t="str">
            <v>BA0460</v>
          </cell>
          <cell r="K86">
            <v>6912.32</v>
          </cell>
        </row>
        <row r="87">
          <cell r="C87" t="str">
            <v>BA0460</v>
          </cell>
          <cell r="K87">
            <v>0</v>
          </cell>
        </row>
        <row r="88">
          <cell r="C88" t="str">
            <v>BA0460</v>
          </cell>
          <cell r="K88">
            <v>0</v>
          </cell>
        </row>
        <row r="89">
          <cell r="C89" t="str">
            <v>BA0980</v>
          </cell>
          <cell r="K89">
            <v>0</v>
          </cell>
        </row>
        <row r="90">
          <cell r="C90" t="str">
            <v>BA1000</v>
          </cell>
          <cell r="K90">
            <v>0</v>
          </cell>
        </row>
        <row r="91">
          <cell r="C91" t="str">
            <v>BA1010</v>
          </cell>
          <cell r="K91">
            <v>0</v>
          </cell>
        </row>
        <row r="92">
          <cell r="C92" t="str">
            <v>BA1020</v>
          </cell>
          <cell r="K92">
            <v>0</v>
          </cell>
        </row>
        <row r="93">
          <cell r="K93">
            <v>5328107.3499999996</v>
          </cell>
        </row>
        <row r="94">
          <cell r="C94" t="str">
            <v>BA0570</v>
          </cell>
          <cell r="K94">
            <v>1327720.31</v>
          </cell>
        </row>
        <row r="95">
          <cell r="C95" t="str">
            <v>BA0570</v>
          </cell>
          <cell r="K95">
            <v>181931.69</v>
          </cell>
        </row>
        <row r="96">
          <cell r="C96" t="str">
            <v>BA0620</v>
          </cell>
          <cell r="K96">
            <v>30155.5</v>
          </cell>
        </row>
        <row r="97">
          <cell r="C97" t="str">
            <v>BA0620</v>
          </cell>
          <cell r="K97">
            <v>4594.5</v>
          </cell>
        </row>
        <row r="98">
          <cell r="C98" t="str">
            <v>BA0620</v>
          </cell>
          <cell r="K98">
            <v>841275.43</v>
          </cell>
        </row>
        <row r="99">
          <cell r="C99" t="str">
            <v>BA0620</v>
          </cell>
          <cell r="K99">
            <v>985190.42</v>
          </cell>
        </row>
        <row r="100">
          <cell r="C100" t="str">
            <v>BA0620</v>
          </cell>
          <cell r="K100">
            <v>8982.5300000000007</v>
          </cell>
        </row>
        <row r="101">
          <cell r="C101" t="str">
            <v>BA0620</v>
          </cell>
          <cell r="K101">
            <v>563935.98</v>
          </cell>
        </row>
        <row r="102">
          <cell r="C102" t="str">
            <v>BA0620</v>
          </cell>
          <cell r="K102">
            <v>0</v>
          </cell>
        </row>
        <row r="103">
          <cell r="C103" t="str">
            <v>BA0610</v>
          </cell>
          <cell r="K103">
            <v>0</v>
          </cell>
        </row>
        <row r="104">
          <cell r="C104" t="str">
            <v>BA0611</v>
          </cell>
          <cell r="K104">
            <v>0</v>
          </cell>
        </row>
        <row r="105">
          <cell r="C105" t="str">
            <v>BA0620</v>
          </cell>
          <cell r="K105">
            <v>1384320.99</v>
          </cell>
        </row>
        <row r="106">
          <cell r="C106" t="str">
            <v>BA0620</v>
          </cell>
          <cell r="K106">
            <v>0</v>
          </cell>
        </row>
        <row r="107">
          <cell r="C107" t="str">
            <v>BA0550</v>
          </cell>
          <cell r="K107">
            <v>0</v>
          </cell>
        </row>
        <row r="108">
          <cell r="C108" t="str">
            <v>BA0551</v>
          </cell>
          <cell r="K108">
            <v>0</v>
          </cell>
        </row>
        <row r="109">
          <cell r="C109" t="str">
            <v>BA0620</v>
          </cell>
          <cell r="K109">
            <v>0</v>
          </cell>
        </row>
        <row r="110">
          <cell r="C110" t="str">
            <v>BA0630</v>
          </cell>
          <cell r="K110">
            <v>0</v>
          </cell>
        </row>
        <row r="111">
          <cell r="C111" t="str">
            <v>BA0621</v>
          </cell>
          <cell r="K111">
            <v>0</v>
          </cell>
        </row>
        <row r="112">
          <cell r="C112" t="str">
            <v>BA0631</v>
          </cell>
          <cell r="K112">
            <v>0</v>
          </cell>
        </row>
        <row r="113">
          <cell r="K113">
            <v>5574074.0899999999</v>
          </cell>
        </row>
        <row r="114">
          <cell r="C114" t="str">
            <v>BA0650</v>
          </cell>
          <cell r="K114">
            <v>0</v>
          </cell>
        </row>
        <row r="115">
          <cell r="C115" t="str">
            <v>BA0660</v>
          </cell>
          <cell r="K115">
            <v>0</v>
          </cell>
        </row>
        <row r="116">
          <cell r="C116" t="str">
            <v>BA0670</v>
          </cell>
          <cell r="K116">
            <v>0</v>
          </cell>
        </row>
        <row r="117">
          <cell r="C117" t="str">
            <v>BA0680</v>
          </cell>
          <cell r="K117">
            <v>449951.43</v>
          </cell>
        </row>
        <row r="118">
          <cell r="C118" t="str">
            <v>BA0690</v>
          </cell>
          <cell r="K118">
            <v>26105.57</v>
          </cell>
        </row>
        <row r="119">
          <cell r="C119" t="str">
            <v>BA0650</v>
          </cell>
          <cell r="K119">
            <v>0</v>
          </cell>
        </row>
        <row r="120">
          <cell r="C120" t="str">
            <v>BA0660</v>
          </cell>
          <cell r="K120">
            <v>0</v>
          </cell>
        </row>
        <row r="121">
          <cell r="C121" t="str">
            <v>BA0670</v>
          </cell>
          <cell r="K121">
            <v>0</v>
          </cell>
        </row>
        <row r="122">
          <cell r="C122" t="str">
            <v>BA0680</v>
          </cell>
          <cell r="K122">
            <v>3695717.06</v>
          </cell>
        </row>
        <row r="123">
          <cell r="C123" t="str">
            <v>BA0690</v>
          </cell>
          <cell r="K123">
            <v>235703.32</v>
          </cell>
        </row>
        <row r="124">
          <cell r="C124" t="str">
            <v>BA0650</v>
          </cell>
          <cell r="K124">
            <v>0</v>
          </cell>
        </row>
        <row r="125">
          <cell r="C125" t="str">
            <v>BA0660</v>
          </cell>
          <cell r="K125">
            <v>0</v>
          </cell>
        </row>
        <row r="126">
          <cell r="C126" t="str">
            <v>BA0670</v>
          </cell>
          <cell r="K126">
            <v>0</v>
          </cell>
        </row>
        <row r="127">
          <cell r="C127" t="str">
            <v>BA0680</v>
          </cell>
          <cell r="K127">
            <v>1165866.31</v>
          </cell>
        </row>
        <row r="128">
          <cell r="C128" t="str">
            <v>BA0690</v>
          </cell>
          <cell r="K128">
            <v>730.4</v>
          </cell>
        </row>
        <row r="129">
          <cell r="K129">
            <v>3616832.76</v>
          </cell>
        </row>
        <row r="130">
          <cell r="C130" t="str">
            <v>BA0910</v>
          </cell>
          <cell r="K130">
            <v>0</v>
          </cell>
        </row>
        <row r="131">
          <cell r="C131" t="str">
            <v>BA0920</v>
          </cell>
          <cell r="K131">
            <v>0</v>
          </cell>
        </row>
        <row r="132">
          <cell r="C132" t="str">
            <v>BA0930</v>
          </cell>
          <cell r="K132">
            <v>0</v>
          </cell>
        </row>
        <row r="133">
          <cell r="C133" t="str">
            <v>BA0940</v>
          </cell>
          <cell r="K133">
            <v>399006.03</v>
          </cell>
        </row>
        <row r="134">
          <cell r="C134" t="str">
            <v>BA0950</v>
          </cell>
          <cell r="K134">
            <v>3279.5</v>
          </cell>
        </row>
        <row r="135">
          <cell r="C135" t="str">
            <v>BA0910</v>
          </cell>
          <cell r="K135">
            <v>0</v>
          </cell>
        </row>
        <row r="136">
          <cell r="C136" t="str">
            <v>BA0920</v>
          </cell>
          <cell r="K136">
            <v>0</v>
          </cell>
        </row>
        <row r="137">
          <cell r="C137" t="str">
            <v>BA0930</v>
          </cell>
          <cell r="K137">
            <v>0</v>
          </cell>
        </row>
        <row r="138">
          <cell r="C138" t="str">
            <v>BA0940</v>
          </cell>
          <cell r="K138">
            <v>2747485.77</v>
          </cell>
        </row>
        <row r="139">
          <cell r="C139" t="str">
            <v>BA0950</v>
          </cell>
          <cell r="K139">
            <v>217499.4</v>
          </cell>
        </row>
        <row r="140">
          <cell r="C140" t="str">
            <v>BA0910</v>
          </cell>
          <cell r="K140">
            <v>0</v>
          </cell>
        </row>
        <row r="141">
          <cell r="C141" t="str">
            <v>BA0920</v>
          </cell>
          <cell r="K141">
            <v>0</v>
          </cell>
        </row>
        <row r="142">
          <cell r="C142" t="str">
            <v>BA0930</v>
          </cell>
          <cell r="K142">
            <v>0</v>
          </cell>
        </row>
        <row r="143">
          <cell r="C143" t="str">
            <v>BA0940</v>
          </cell>
          <cell r="K143">
            <v>236109.26</v>
          </cell>
        </row>
        <row r="144">
          <cell r="C144" t="str">
            <v>BA0950</v>
          </cell>
          <cell r="K144">
            <v>0</v>
          </cell>
        </row>
        <row r="145">
          <cell r="C145" t="str">
            <v>BA0910</v>
          </cell>
          <cell r="K145">
            <v>0</v>
          </cell>
        </row>
        <row r="146">
          <cell r="C146" t="str">
            <v>BA0920</v>
          </cell>
          <cell r="K146">
            <v>0</v>
          </cell>
        </row>
        <row r="147">
          <cell r="C147" t="str">
            <v>BA0930</v>
          </cell>
          <cell r="K147">
            <v>0</v>
          </cell>
        </row>
        <row r="148">
          <cell r="C148" t="str">
            <v>BA0940</v>
          </cell>
          <cell r="K148">
            <v>13452.8</v>
          </cell>
        </row>
        <row r="149">
          <cell r="C149" t="str">
            <v>BA0950</v>
          </cell>
          <cell r="K149">
            <v>0</v>
          </cell>
        </row>
        <row r="150">
          <cell r="K150">
            <v>4431481.16</v>
          </cell>
        </row>
        <row r="151">
          <cell r="C151" t="str">
            <v>BA1151</v>
          </cell>
          <cell r="K151">
            <v>0</v>
          </cell>
        </row>
        <row r="152">
          <cell r="C152" t="str">
            <v>BA1160</v>
          </cell>
          <cell r="K152">
            <v>0</v>
          </cell>
        </row>
        <row r="153">
          <cell r="C153" t="str">
            <v>BA1170</v>
          </cell>
          <cell r="K153">
            <v>0</v>
          </cell>
        </row>
        <row r="154">
          <cell r="C154" t="str">
            <v>BA1180</v>
          </cell>
          <cell r="K154">
            <v>963712.46</v>
          </cell>
        </row>
        <row r="155">
          <cell r="C155" t="str">
            <v>BA1190</v>
          </cell>
          <cell r="K155">
            <v>0</v>
          </cell>
        </row>
        <row r="156">
          <cell r="C156" t="str">
            <v>BA1152</v>
          </cell>
          <cell r="K156">
            <v>0</v>
          </cell>
        </row>
        <row r="157">
          <cell r="C157" t="str">
            <v>BA1160</v>
          </cell>
          <cell r="K157">
            <v>0</v>
          </cell>
        </row>
        <row r="158">
          <cell r="C158" t="str">
            <v>BA1170</v>
          </cell>
          <cell r="K158">
            <v>0</v>
          </cell>
        </row>
        <row r="159">
          <cell r="C159" t="str">
            <v>BA1180</v>
          </cell>
          <cell r="K159">
            <v>0</v>
          </cell>
        </row>
        <row r="160">
          <cell r="C160" t="str">
            <v>BA1190</v>
          </cell>
          <cell r="K160">
            <v>0</v>
          </cell>
        </row>
        <row r="161">
          <cell r="C161" t="str">
            <v>BA1152</v>
          </cell>
          <cell r="K161">
            <v>0</v>
          </cell>
        </row>
        <row r="162">
          <cell r="C162" t="str">
            <v>BA1160</v>
          </cell>
          <cell r="K162">
            <v>0</v>
          </cell>
        </row>
        <row r="163">
          <cell r="C163" t="str">
            <v>BA1170</v>
          </cell>
          <cell r="K163">
            <v>0</v>
          </cell>
        </row>
        <row r="164">
          <cell r="C164" t="str">
            <v>BA1180</v>
          </cell>
          <cell r="K164">
            <v>216634.39</v>
          </cell>
        </row>
        <row r="165">
          <cell r="C165" t="str">
            <v>BA1190</v>
          </cell>
          <cell r="K165">
            <v>54385.599999999999</v>
          </cell>
        </row>
        <row r="166">
          <cell r="C166" t="str">
            <v>BA1152</v>
          </cell>
          <cell r="K166">
            <v>0</v>
          </cell>
        </row>
        <row r="167">
          <cell r="C167" t="str">
            <v>BA1160</v>
          </cell>
          <cell r="K167">
            <v>0</v>
          </cell>
        </row>
        <row r="168">
          <cell r="C168" t="str">
            <v>BA1170</v>
          </cell>
          <cell r="K168">
            <v>0</v>
          </cell>
        </row>
        <row r="169">
          <cell r="C169" t="str">
            <v>BA1180</v>
          </cell>
          <cell r="K169">
            <v>0</v>
          </cell>
        </row>
        <row r="170">
          <cell r="C170" t="str">
            <v>BA1190</v>
          </cell>
          <cell r="K170">
            <v>0</v>
          </cell>
        </row>
        <row r="171">
          <cell r="C171" t="str">
            <v>BA1152</v>
          </cell>
          <cell r="K171">
            <v>0</v>
          </cell>
        </row>
        <row r="172">
          <cell r="C172" t="str">
            <v>BA1160</v>
          </cell>
          <cell r="K172">
            <v>0</v>
          </cell>
        </row>
        <row r="173">
          <cell r="C173" t="str">
            <v>BA1170</v>
          </cell>
          <cell r="K173">
            <v>0</v>
          </cell>
        </row>
        <row r="174">
          <cell r="C174" t="str">
            <v>BA1180</v>
          </cell>
          <cell r="K174">
            <v>48356</v>
          </cell>
        </row>
        <row r="175">
          <cell r="C175" t="str">
            <v>BA1190</v>
          </cell>
          <cell r="K175">
            <v>0</v>
          </cell>
        </row>
        <row r="176">
          <cell r="C176" t="str">
            <v>BA1152</v>
          </cell>
          <cell r="K176">
            <v>0</v>
          </cell>
        </row>
        <row r="177">
          <cell r="C177" t="str">
            <v>BA1160</v>
          </cell>
          <cell r="K177">
            <v>0</v>
          </cell>
        </row>
        <row r="178">
          <cell r="C178" t="str">
            <v>BA1170</v>
          </cell>
          <cell r="K178">
            <v>0</v>
          </cell>
        </row>
        <row r="179">
          <cell r="C179" t="str">
            <v>BA1180</v>
          </cell>
          <cell r="K179">
            <v>2161948.9500000002</v>
          </cell>
        </row>
        <row r="180">
          <cell r="C180" t="str">
            <v>BA1190</v>
          </cell>
          <cell r="K180">
            <v>0</v>
          </cell>
        </row>
        <row r="181">
          <cell r="C181" t="str">
            <v>BA1151</v>
          </cell>
          <cell r="K181">
            <v>0</v>
          </cell>
        </row>
        <row r="182">
          <cell r="C182" t="str">
            <v>BA1160</v>
          </cell>
          <cell r="K182">
            <v>0</v>
          </cell>
        </row>
        <row r="183">
          <cell r="C183" t="str">
            <v>BA1170</v>
          </cell>
          <cell r="K183">
            <v>0</v>
          </cell>
        </row>
        <row r="184">
          <cell r="C184" t="str">
            <v>BA1180</v>
          </cell>
          <cell r="K184">
            <v>0</v>
          </cell>
        </row>
        <row r="185">
          <cell r="C185" t="str">
            <v>BA1190</v>
          </cell>
          <cell r="K185">
            <v>0</v>
          </cell>
        </row>
        <row r="186">
          <cell r="C186" t="str">
            <v>BA1152</v>
          </cell>
          <cell r="K186">
            <v>0</v>
          </cell>
        </row>
        <row r="187">
          <cell r="C187" t="str">
            <v>BA1160</v>
          </cell>
          <cell r="K187">
            <v>0</v>
          </cell>
        </row>
        <row r="188">
          <cell r="C188" t="str">
            <v>BA1170</v>
          </cell>
          <cell r="K188">
            <v>0</v>
          </cell>
        </row>
        <row r="189">
          <cell r="C189" t="str">
            <v>BA1180</v>
          </cell>
          <cell r="K189">
            <v>459909.61</v>
          </cell>
        </row>
        <row r="190">
          <cell r="C190" t="str">
            <v>BA1190</v>
          </cell>
          <cell r="K190">
            <v>0</v>
          </cell>
        </row>
        <row r="191">
          <cell r="C191" t="str">
            <v>BA1190</v>
          </cell>
          <cell r="K191">
            <v>0</v>
          </cell>
        </row>
        <row r="192">
          <cell r="C192" t="str">
            <v>BA1152</v>
          </cell>
          <cell r="K192">
            <v>0</v>
          </cell>
        </row>
        <row r="193">
          <cell r="C193" t="str">
            <v>BA1160</v>
          </cell>
          <cell r="K193">
            <v>0</v>
          </cell>
        </row>
        <row r="194">
          <cell r="C194" t="str">
            <v>BA1170</v>
          </cell>
          <cell r="K194">
            <v>0</v>
          </cell>
        </row>
        <row r="195">
          <cell r="C195" t="str">
            <v>BA1180</v>
          </cell>
          <cell r="K195">
            <v>321925.78000000003</v>
          </cell>
        </row>
        <row r="196">
          <cell r="C196" t="str">
            <v>BA1190</v>
          </cell>
          <cell r="K196">
            <v>0</v>
          </cell>
        </row>
        <row r="197">
          <cell r="C197" t="str">
            <v>BA1152</v>
          </cell>
          <cell r="K197">
            <v>0</v>
          </cell>
        </row>
        <row r="198">
          <cell r="C198" t="str">
            <v>BA1160</v>
          </cell>
          <cell r="K198">
            <v>0</v>
          </cell>
        </row>
        <row r="199">
          <cell r="C199" t="str">
            <v>BA1170</v>
          </cell>
          <cell r="K199">
            <v>0</v>
          </cell>
        </row>
        <row r="200">
          <cell r="C200" t="str">
            <v>BA1180</v>
          </cell>
          <cell r="K200">
            <v>204608.37</v>
          </cell>
        </row>
        <row r="201">
          <cell r="C201" t="str">
            <v>BA1190</v>
          </cell>
          <cell r="K201">
            <v>0</v>
          </cell>
        </row>
        <row r="202">
          <cell r="C202" t="str">
            <v>BA1151</v>
          </cell>
          <cell r="K202">
            <v>0</v>
          </cell>
        </row>
        <row r="203">
          <cell r="C203" t="str">
            <v>BA1160</v>
          </cell>
          <cell r="K203">
            <v>0</v>
          </cell>
        </row>
        <row r="204">
          <cell r="C204" t="str">
            <v>BA1170</v>
          </cell>
          <cell r="K204">
            <v>0</v>
          </cell>
        </row>
        <row r="205">
          <cell r="C205" t="str">
            <v>BA1180</v>
          </cell>
          <cell r="K205">
            <v>0</v>
          </cell>
        </row>
        <row r="206">
          <cell r="C206" t="str">
            <v>BA1190</v>
          </cell>
          <cell r="K206">
            <v>0</v>
          </cell>
        </row>
        <row r="207">
          <cell r="C207" t="str">
            <v>BA1161</v>
          </cell>
          <cell r="K207">
            <v>0</v>
          </cell>
        </row>
        <row r="208">
          <cell r="K208">
            <v>2378821.12</v>
          </cell>
        </row>
        <row r="209">
          <cell r="C209" t="str">
            <v>BA0790</v>
          </cell>
          <cell r="K209">
            <v>1290988.83</v>
          </cell>
        </row>
        <row r="210">
          <cell r="C210" t="str">
            <v>BA0740</v>
          </cell>
          <cell r="K210">
            <v>1087084.69</v>
          </cell>
        </row>
        <row r="211">
          <cell r="C211" t="str">
            <v>BA0760</v>
          </cell>
          <cell r="K211">
            <v>0</v>
          </cell>
        </row>
        <row r="212">
          <cell r="C212" t="str">
            <v>BA0770</v>
          </cell>
          <cell r="K212">
            <v>0</v>
          </cell>
        </row>
        <row r="213">
          <cell r="C213" t="str">
            <v>BA0780</v>
          </cell>
          <cell r="K213">
            <v>0</v>
          </cell>
        </row>
        <row r="214">
          <cell r="C214" t="str">
            <v>BA0710</v>
          </cell>
          <cell r="K214">
            <v>0</v>
          </cell>
        </row>
        <row r="215">
          <cell r="C215" t="str">
            <v>BA0720</v>
          </cell>
          <cell r="K215">
            <v>0</v>
          </cell>
        </row>
        <row r="216">
          <cell r="C216" t="str">
            <v>BA0730</v>
          </cell>
          <cell r="K216">
            <v>747.6</v>
          </cell>
        </row>
        <row r="217">
          <cell r="K217">
            <v>657977.07000000007</v>
          </cell>
        </row>
        <row r="218">
          <cell r="C218" t="str">
            <v>BA1050</v>
          </cell>
          <cell r="K218">
            <v>0</v>
          </cell>
        </row>
        <row r="219">
          <cell r="C219" t="str">
            <v>BA1070</v>
          </cell>
          <cell r="K219">
            <v>651898.67000000004</v>
          </cell>
        </row>
        <row r="220">
          <cell r="C220" t="str">
            <v>BA1080</v>
          </cell>
          <cell r="K220">
            <v>0</v>
          </cell>
        </row>
        <row r="221">
          <cell r="C221" t="str">
            <v>BA1110</v>
          </cell>
          <cell r="K221">
            <v>0</v>
          </cell>
        </row>
        <row r="222">
          <cell r="C222" t="str">
            <v>BA1130</v>
          </cell>
          <cell r="K222">
            <v>6078.4</v>
          </cell>
        </row>
        <row r="223">
          <cell r="K223">
            <v>2446998.4500000002</v>
          </cell>
        </row>
        <row r="224">
          <cell r="C224" t="str">
            <v>BA0820</v>
          </cell>
          <cell r="K224">
            <v>0</v>
          </cell>
        </row>
        <row r="225">
          <cell r="C225" t="str">
            <v>BA0870</v>
          </cell>
          <cell r="K225">
            <v>2446998.4500000002</v>
          </cell>
        </row>
        <row r="226">
          <cell r="C226" t="str">
            <v>BA0870</v>
          </cell>
          <cell r="K226">
            <v>0</v>
          </cell>
        </row>
        <row r="227">
          <cell r="C227" t="str">
            <v>BA0880</v>
          </cell>
          <cell r="K227">
            <v>0</v>
          </cell>
        </row>
        <row r="228">
          <cell r="C228" t="str">
            <v>BA0890</v>
          </cell>
          <cell r="K228">
            <v>0</v>
          </cell>
        </row>
        <row r="229">
          <cell r="K229">
            <v>2634269.6799999997</v>
          </cell>
        </row>
        <row r="230">
          <cell r="C230" t="str">
            <v>BA1330</v>
          </cell>
          <cell r="K230">
            <v>0</v>
          </cell>
        </row>
        <row r="231">
          <cell r="C231" t="str">
            <v>BA1300</v>
          </cell>
          <cell r="K231">
            <v>2414.15</v>
          </cell>
        </row>
        <row r="232">
          <cell r="C232" t="str">
            <v>BA1330</v>
          </cell>
          <cell r="K232">
            <v>0</v>
          </cell>
        </row>
        <row r="233">
          <cell r="C233" t="str">
            <v>BA1320</v>
          </cell>
          <cell r="K233">
            <v>1147031.83</v>
          </cell>
        </row>
        <row r="234">
          <cell r="C234" t="str">
            <v>BA1330</v>
          </cell>
          <cell r="K234">
            <v>0</v>
          </cell>
        </row>
        <row r="235">
          <cell r="C235" t="str">
            <v>BA1330</v>
          </cell>
          <cell r="K235">
            <v>0</v>
          </cell>
        </row>
        <row r="236">
          <cell r="C236" t="str">
            <v>BA1330</v>
          </cell>
          <cell r="K236">
            <v>31376.77</v>
          </cell>
        </row>
        <row r="237">
          <cell r="C237" t="str">
            <v>BA1330</v>
          </cell>
          <cell r="K237">
            <v>1079425.45</v>
          </cell>
        </row>
        <row r="238">
          <cell r="C238" t="str">
            <v>BA1330</v>
          </cell>
          <cell r="K238">
            <v>0</v>
          </cell>
        </row>
        <row r="239">
          <cell r="C239" t="str">
            <v>BA1330</v>
          </cell>
          <cell r="K239">
            <v>0</v>
          </cell>
        </row>
        <row r="240">
          <cell r="C240" t="str">
            <v>BA1330</v>
          </cell>
          <cell r="K240">
            <v>0</v>
          </cell>
        </row>
        <row r="241">
          <cell r="C241" t="str">
            <v>BA1330</v>
          </cell>
          <cell r="K241">
            <v>230723.76</v>
          </cell>
        </row>
        <row r="242">
          <cell r="C242" t="str">
            <v>BA1330</v>
          </cell>
          <cell r="K242">
            <v>7625.76</v>
          </cell>
        </row>
        <row r="243">
          <cell r="C243" t="str">
            <v>BA1290</v>
          </cell>
          <cell r="K243">
            <v>15664.57</v>
          </cell>
        </row>
        <row r="244">
          <cell r="C244" t="str">
            <v>BA1330</v>
          </cell>
          <cell r="K244">
            <v>105000</v>
          </cell>
        </row>
        <row r="245">
          <cell r="C245" t="str">
            <v>BA1330</v>
          </cell>
          <cell r="K245">
            <v>0</v>
          </cell>
        </row>
        <row r="246">
          <cell r="C246" t="str">
            <v>BA1330</v>
          </cell>
          <cell r="K246">
            <v>0</v>
          </cell>
        </row>
        <row r="247">
          <cell r="C247" t="str">
            <v>BA1310</v>
          </cell>
          <cell r="K247">
            <v>0</v>
          </cell>
        </row>
        <row r="248">
          <cell r="C248" t="str">
            <v>BA1310</v>
          </cell>
          <cell r="K248">
            <v>0</v>
          </cell>
        </row>
        <row r="249">
          <cell r="C249" t="str">
            <v>BA1340</v>
          </cell>
          <cell r="K249">
            <v>15007.39</v>
          </cell>
        </row>
        <row r="250">
          <cell r="C250" t="str">
            <v>BA1341</v>
          </cell>
          <cell r="K250">
            <v>0</v>
          </cell>
        </row>
        <row r="251">
          <cell r="K251">
            <v>570145.81000000006</v>
          </cell>
        </row>
        <row r="252">
          <cell r="C252" t="str">
            <v>BA1210</v>
          </cell>
          <cell r="K252">
            <v>0</v>
          </cell>
        </row>
        <row r="253">
          <cell r="C253" t="str">
            <v>BA1210</v>
          </cell>
          <cell r="K253">
            <v>0</v>
          </cell>
        </row>
        <row r="254">
          <cell r="C254" t="str">
            <v>BA1220</v>
          </cell>
          <cell r="K254">
            <v>497613.75</v>
          </cell>
        </row>
        <row r="255">
          <cell r="C255" t="str">
            <v>BA1220</v>
          </cell>
          <cell r="K255">
            <v>7500</v>
          </cell>
        </row>
        <row r="256">
          <cell r="C256" t="str">
            <v>BA1230</v>
          </cell>
          <cell r="K256">
            <v>0</v>
          </cell>
        </row>
        <row r="257">
          <cell r="C257" t="str">
            <v>BA1230</v>
          </cell>
          <cell r="K257">
            <v>0</v>
          </cell>
        </row>
        <row r="258">
          <cell r="C258" t="str">
            <v>BA1240</v>
          </cell>
          <cell r="K258">
            <v>0</v>
          </cell>
        </row>
        <row r="259">
          <cell r="C259" t="str">
            <v>BA1240</v>
          </cell>
          <cell r="K259">
            <v>0</v>
          </cell>
        </row>
        <row r="260">
          <cell r="C260" t="str">
            <v>BA1250</v>
          </cell>
          <cell r="K260">
            <v>0</v>
          </cell>
        </row>
        <row r="261">
          <cell r="C261" t="str">
            <v>BA1250</v>
          </cell>
          <cell r="K261">
            <v>0</v>
          </cell>
        </row>
        <row r="262">
          <cell r="C262" t="str">
            <v>BA1260</v>
          </cell>
          <cell r="K262">
            <v>57104.81</v>
          </cell>
        </row>
        <row r="263">
          <cell r="C263" t="str">
            <v>BA1260</v>
          </cell>
          <cell r="K263">
            <v>7927.25</v>
          </cell>
        </row>
        <row r="264">
          <cell r="C264" t="str">
            <v>BA1270</v>
          </cell>
          <cell r="K264">
            <v>0</v>
          </cell>
        </row>
        <row r="265">
          <cell r="C265" t="str">
            <v>BA1270</v>
          </cell>
          <cell r="K265">
            <v>0</v>
          </cell>
        </row>
        <row r="266">
          <cell r="K266">
            <v>3500799.3400000003</v>
          </cell>
        </row>
        <row r="267">
          <cell r="C267" t="str">
            <v>BA1360</v>
          </cell>
          <cell r="K267">
            <v>3597.75</v>
          </cell>
        </row>
        <row r="268">
          <cell r="C268" t="str">
            <v>BA1370</v>
          </cell>
          <cell r="K268">
            <v>0</v>
          </cell>
        </row>
        <row r="269">
          <cell r="C269" t="str">
            <v>BA1390</v>
          </cell>
          <cell r="K269">
            <v>1135530.27</v>
          </cell>
        </row>
        <row r="270">
          <cell r="C270" t="str">
            <v>BA1390</v>
          </cell>
          <cell r="K270">
            <v>0</v>
          </cell>
        </row>
        <row r="271">
          <cell r="C271" t="str">
            <v>BA1390</v>
          </cell>
          <cell r="K271">
            <v>0</v>
          </cell>
        </row>
        <row r="272">
          <cell r="C272" t="str">
            <v>BA1390</v>
          </cell>
          <cell r="K272">
            <v>0</v>
          </cell>
        </row>
        <row r="273">
          <cell r="C273" t="str">
            <v>BA1390</v>
          </cell>
          <cell r="K273">
            <v>1205072.17</v>
          </cell>
        </row>
        <row r="274">
          <cell r="C274" t="str">
            <v>BA1390</v>
          </cell>
          <cell r="K274">
            <v>286807.18</v>
          </cell>
        </row>
        <row r="275">
          <cell r="C275" t="str">
            <v>BA1400</v>
          </cell>
          <cell r="K275">
            <v>0</v>
          </cell>
        </row>
        <row r="276">
          <cell r="C276" t="str">
            <v>BA1410</v>
          </cell>
          <cell r="K276">
            <v>35676.53</v>
          </cell>
        </row>
        <row r="277">
          <cell r="C277" t="str">
            <v>BA1410</v>
          </cell>
          <cell r="K277">
            <v>8233.9699999999993</v>
          </cell>
        </row>
        <row r="278">
          <cell r="C278" t="str">
            <v>BA1410</v>
          </cell>
          <cell r="K278">
            <v>75299.399999999994</v>
          </cell>
        </row>
        <row r="279">
          <cell r="C279" t="str">
            <v>BA1410</v>
          </cell>
          <cell r="K279">
            <v>5903.1</v>
          </cell>
        </row>
        <row r="280">
          <cell r="C280" t="str">
            <v>BA1410</v>
          </cell>
          <cell r="K280">
            <v>12661.83</v>
          </cell>
        </row>
        <row r="281">
          <cell r="C281" t="str">
            <v>BA1410</v>
          </cell>
          <cell r="K281">
            <v>3019.31</v>
          </cell>
        </row>
        <row r="282">
          <cell r="C282" t="str">
            <v>BA1420</v>
          </cell>
          <cell r="K282">
            <v>0</v>
          </cell>
        </row>
        <row r="283">
          <cell r="C283" t="str">
            <v>BA1430</v>
          </cell>
          <cell r="K283">
            <v>81110.83</v>
          </cell>
        </row>
        <row r="284">
          <cell r="C284" t="str">
            <v>BA1440</v>
          </cell>
          <cell r="K284">
            <v>72562.350000000006</v>
          </cell>
        </row>
        <row r="285">
          <cell r="C285" t="str">
            <v>BA1440</v>
          </cell>
          <cell r="K285">
            <v>49991.07</v>
          </cell>
        </row>
        <row r="286">
          <cell r="C286" t="str">
            <v>BA1440</v>
          </cell>
          <cell r="K286">
            <v>0</v>
          </cell>
        </row>
        <row r="287">
          <cell r="C287" t="str">
            <v>BA1440</v>
          </cell>
          <cell r="K287">
            <v>486850.21</v>
          </cell>
        </row>
        <row r="288">
          <cell r="C288" t="str">
            <v>BA1460</v>
          </cell>
          <cell r="K288">
            <v>0</v>
          </cell>
        </row>
        <row r="289">
          <cell r="C289" t="str">
            <v>BA1470</v>
          </cell>
          <cell r="K289">
            <v>30785.46</v>
          </cell>
        </row>
        <row r="290">
          <cell r="C290" t="str">
            <v>BA1480</v>
          </cell>
          <cell r="K290">
            <v>7697.91</v>
          </cell>
        </row>
        <row r="291">
          <cell r="K291">
            <v>2811830.0599999996</v>
          </cell>
        </row>
        <row r="292">
          <cell r="C292" t="str">
            <v>BA1130</v>
          </cell>
          <cell r="K292">
            <v>161390.28</v>
          </cell>
        </row>
        <row r="293">
          <cell r="C293" t="str">
            <v>BA1130</v>
          </cell>
          <cell r="K293">
            <v>1251158.48</v>
          </cell>
        </row>
        <row r="294">
          <cell r="C294" t="str">
            <v>BA1130</v>
          </cell>
          <cell r="K294">
            <v>0</v>
          </cell>
        </row>
        <row r="295">
          <cell r="C295" t="str">
            <v>BA1530</v>
          </cell>
          <cell r="K295">
            <v>0</v>
          </cell>
        </row>
        <row r="296">
          <cell r="C296" t="str">
            <v>BA1500</v>
          </cell>
          <cell r="K296">
            <v>1788.38</v>
          </cell>
        </row>
        <row r="297">
          <cell r="C297" t="str">
            <v>BA1500</v>
          </cell>
          <cell r="K297">
            <v>100737.46</v>
          </cell>
        </row>
        <row r="298">
          <cell r="C298" t="str">
            <v>BA1500</v>
          </cell>
          <cell r="K298">
            <v>0</v>
          </cell>
        </row>
        <row r="299">
          <cell r="C299" t="str">
            <v>BA1510</v>
          </cell>
          <cell r="K299">
            <v>0</v>
          </cell>
        </row>
        <row r="300">
          <cell r="C300" t="str">
            <v>BA1510</v>
          </cell>
          <cell r="K300">
            <v>0</v>
          </cell>
        </row>
        <row r="301">
          <cell r="C301" t="str">
            <v>BA1510</v>
          </cell>
          <cell r="K301">
            <v>0</v>
          </cell>
        </row>
        <row r="302">
          <cell r="C302" t="str">
            <v>BA1520</v>
          </cell>
          <cell r="K302">
            <v>0</v>
          </cell>
        </row>
        <row r="303">
          <cell r="C303" t="str">
            <v>BA1520</v>
          </cell>
          <cell r="K303">
            <v>0</v>
          </cell>
        </row>
        <row r="304">
          <cell r="C304" t="str">
            <v>BA1520</v>
          </cell>
          <cell r="K304">
            <v>200000</v>
          </cell>
        </row>
        <row r="305">
          <cell r="C305" t="str">
            <v>BA1530</v>
          </cell>
          <cell r="K305">
            <v>0</v>
          </cell>
        </row>
        <row r="306">
          <cell r="C306" t="str">
            <v>BA1530</v>
          </cell>
          <cell r="K306">
            <v>65</v>
          </cell>
        </row>
        <row r="307">
          <cell r="C307" t="str">
            <v>BA1530</v>
          </cell>
          <cell r="K307">
            <v>1096690.46</v>
          </cell>
        </row>
        <row r="308">
          <cell r="C308" t="str">
            <v>BA1530</v>
          </cell>
          <cell r="K308">
            <v>0</v>
          </cell>
        </row>
        <row r="309">
          <cell r="C309" t="str">
            <v>BA1540</v>
          </cell>
          <cell r="K309">
            <v>0</v>
          </cell>
        </row>
        <row r="310">
          <cell r="C310" t="str">
            <v>BA1530</v>
          </cell>
          <cell r="K310">
            <v>0</v>
          </cell>
        </row>
        <row r="311">
          <cell r="C311" t="str">
            <v>BA1541</v>
          </cell>
          <cell r="K311">
            <v>0</v>
          </cell>
        </row>
        <row r="312">
          <cell r="C312" t="str">
            <v>BA1542</v>
          </cell>
          <cell r="K312">
            <v>0</v>
          </cell>
        </row>
        <row r="313">
          <cell r="C313" t="str">
            <v>BA1550</v>
          </cell>
          <cell r="K313">
            <v>0</v>
          </cell>
        </row>
        <row r="314">
          <cell r="K314">
            <v>29725268.210000001</v>
          </cell>
        </row>
        <row r="315">
          <cell r="K315">
            <v>23072510.75</v>
          </cell>
        </row>
        <row r="316">
          <cell r="C316" t="str">
            <v>BA0510</v>
          </cell>
          <cell r="K316">
            <v>130082.75</v>
          </cell>
        </row>
        <row r="317">
          <cell r="C317" t="str">
            <v>BA0470</v>
          </cell>
          <cell r="K317">
            <v>27425</v>
          </cell>
        </row>
        <row r="318">
          <cell r="C318" t="str">
            <v>BA0970</v>
          </cell>
          <cell r="K318">
            <v>2410130</v>
          </cell>
        </row>
        <row r="319">
          <cell r="C319" t="str">
            <v>BA0970</v>
          </cell>
          <cell r="K319">
            <v>0</v>
          </cell>
        </row>
        <row r="320">
          <cell r="C320" t="str">
            <v>BA1000</v>
          </cell>
          <cell r="K320">
            <v>538238</v>
          </cell>
        </row>
        <row r="321">
          <cell r="C321" t="str">
            <v>BA1000</v>
          </cell>
          <cell r="K321">
            <v>0</v>
          </cell>
        </row>
        <row r="322">
          <cell r="C322" t="str">
            <v>BA0540</v>
          </cell>
          <cell r="K322">
            <v>3026979.5</v>
          </cell>
        </row>
        <row r="323">
          <cell r="C323" t="str">
            <v>BA0540</v>
          </cell>
          <cell r="K323">
            <v>0</v>
          </cell>
        </row>
        <row r="324">
          <cell r="C324" t="str">
            <v>BA0541</v>
          </cell>
          <cell r="K324">
            <v>0</v>
          </cell>
        </row>
        <row r="325">
          <cell r="C325" t="str">
            <v>BA0590</v>
          </cell>
          <cell r="K325">
            <v>685431.5</v>
          </cell>
        </row>
        <row r="326">
          <cell r="C326" t="str">
            <v>BA0591</v>
          </cell>
          <cell r="K326">
            <v>0</v>
          </cell>
        </row>
        <row r="327">
          <cell r="C327" t="str">
            <v>BA0600</v>
          </cell>
          <cell r="K327">
            <v>246288.25</v>
          </cell>
        </row>
        <row r="328">
          <cell r="C328" t="str">
            <v>BA0601</v>
          </cell>
          <cell r="K328">
            <v>0</v>
          </cell>
        </row>
        <row r="329">
          <cell r="C329" t="str">
            <v>BA0650</v>
          </cell>
          <cell r="K329">
            <v>95026</v>
          </cell>
        </row>
        <row r="330">
          <cell r="C330" t="str">
            <v>BA1040</v>
          </cell>
          <cell r="K330">
            <v>86.75</v>
          </cell>
        </row>
        <row r="331">
          <cell r="C331" t="str">
            <v>BA0810</v>
          </cell>
          <cell r="K331">
            <v>11494826.75</v>
          </cell>
        </row>
        <row r="332">
          <cell r="C332" t="str">
            <v>BA0810</v>
          </cell>
          <cell r="K332">
            <v>0</v>
          </cell>
        </row>
        <row r="333">
          <cell r="C333" t="str">
            <v>BA0850</v>
          </cell>
          <cell r="K333">
            <v>2786698.25</v>
          </cell>
        </row>
        <row r="334">
          <cell r="C334" t="str">
            <v>BA0860</v>
          </cell>
          <cell r="K334">
            <v>1583102.5</v>
          </cell>
        </row>
        <row r="335">
          <cell r="C335" t="str">
            <v>BA1100</v>
          </cell>
          <cell r="K335">
            <v>0</v>
          </cell>
        </row>
        <row r="336">
          <cell r="C336" t="str">
            <v>BA0080</v>
          </cell>
          <cell r="K336">
            <v>48195.5</v>
          </cell>
        </row>
        <row r="337">
          <cell r="K337">
            <v>6652757.46</v>
          </cell>
        </row>
        <row r="338">
          <cell r="C338" t="str">
            <v>BA0520</v>
          </cell>
          <cell r="K338">
            <v>76518.53</v>
          </cell>
        </row>
        <row r="339">
          <cell r="C339" t="str">
            <v>BA0480</v>
          </cell>
          <cell r="K339">
            <v>46498.29</v>
          </cell>
        </row>
        <row r="340">
          <cell r="C340" t="str">
            <v>BA0990</v>
          </cell>
          <cell r="K340">
            <v>508864.21</v>
          </cell>
        </row>
        <row r="341">
          <cell r="C341" t="str">
            <v>BA0560</v>
          </cell>
          <cell r="K341">
            <v>833843.9</v>
          </cell>
        </row>
        <row r="342">
          <cell r="C342" t="str">
            <v>BA0561</v>
          </cell>
          <cell r="K342">
            <v>0</v>
          </cell>
        </row>
        <row r="343">
          <cell r="C343" t="str">
            <v>BA1060</v>
          </cell>
          <cell r="K343">
            <v>48715.519999999997</v>
          </cell>
        </row>
        <row r="344">
          <cell r="C344" t="str">
            <v>BA0830</v>
          </cell>
          <cell r="K344">
            <v>5114040.47</v>
          </cell>
        </row>
        <row r="345">
          <cell r="C345" t="str">
            <v>BA1120</v>
          </cell>
          <cell r="K345">
            <v>24276.54</v>
          </cell>
        </row>
        <row r="346">
          <cell r="C346" t="str">
            <v>BA0090</v>
          </cell>
          <cell r="K346">
            <v>0</v>
          </cell>
        </row>
        <row r="347">
          <cell r="K347">
            <v>9615809.9400000013</v>
          </cell>
        </row>
        <row r="348">
          <cell r="K348">
            <v>9549840.4600000009</v>
          </cell>
        </row>
        <row r="349">
          <cell r="C349" t="str">
            <v>BA1890</v>
          </cell>
          <cell r="K349">
            <v>0</v>
          </cell>
        </row>
        <row r="350">
          <cell r="C350" t="str">
            <v>BA1900</v>
          </cell>
          <cell r="K350">
            <v>14642.74</v>
          </cell>
        </row>
        <row r="351">
          <cell r="C351" t="str">
            <v>BA1660</v>
          </cell>
          <cell r="K351">
            <v>1775680.21</v>
          </cell>
        </row>
        <row r="352">
          <cell r="C352" t="str">
            <v>BA1670</v>
          </cell>
          <cell r="K352">
            <v>74872.13</v>
          </cell>
        </row>
        <row r="353">
          <cell r="C353" t="str">
            <v>BA1670</v>
          </cell>
          <cell r="K353">
            <v>159516.54999999999</v>
          </cell>
        </row>
        <row r="354">
          <cell r="C354" t="str">
            <v>BA1650</v>
          </cell>
          <cell r="K354">
            <v>393376.14</v>
          </cell>
        </row>
        <row r="355">
          <cell r="C355" t="str">
            <v>BA1580</v>
          </cell>
          <cell r="K355">
            <v>263634.69</v>
          </cell>
        </row>
        <row r="356">
          <cell r="C356" t="str">
            <v>BA1590</v>
          </cell>
          <cell r="K356">
            <v>0</v>
          </cell>
        </row>
        <row r="357">
          <cell r="C357" t="str">
            <v>BA1590</v>
          </cell>
          <cell r="K357">
            <v>2270041.7999999998</v>
          </cell>
        </row>
        <row r="358">
          <cell r="K358">
            <v>0</v>
          </cell>
        </row>
        <row r="359">
          <cell r="C359" t="str">
            <v>BA1601</v>
          </cell>
          <cell r="K359">
            <v>0</v>
          </cell>
        </row>
        <row r="360">
          <cell r="C360" t="str">
            <v>BA1602</v>
          </cell>
          <cell r="K360">
            <v>377284.12</v>
          </cell>
        </row>
        <row r="361">
          <cell r="C361" t="str">
            <v>BA1610</v>
          </cell>
          <cell r="K361">
            <v>0</v>
          </cell>
        </row>
        <row r="362">
          <cell r="C362" t="str">
            <v>BA1620</v>
          </cell>
          <cell r="K362">
            <v>0</v>
          </cell>
        </row>
        <row r="363">
          <cell r="C363" t="str">
            <v>BA1620</v>
          </cell>
          <cell r="K363">
            <v>363347.5</v>
          </cell>
        </row>
        <row r="364">
          <cell r="C364" t="str">
            <v>BA1620</v>
          </cell>
          <cell r="K364">
            <v>868818.31</v>
          </cell>
        </row>
        <row r="365">
          <cell r="C365" t="str">
            <v>BA1630</v>
          </cell>
          <cell r="K365">
            <v>9291.2000000000007</v>
          </cell>
        </row>
        <row r="366">
          <cell r="C366" t="str">
            <v>BA1640</v>
          </cell>
          <cell r="K366">
            <v>124723.51</v>
          </cell>
        </row>
        <row r="367">
          <cell r="C367" t="str">
            <v>BA1740</v>
          </cell>
          <cell r="K367">
            <v>0</v>
          </cell>
        </row>
        <row r="368">
          <cell r="C368" t="str">
            <v>BA1740</v>
          </cell>
          <cell r="K368">
            <v>119906.44</v>
          </cell>
        </row>
        <row r="369">
          <cell r="C369" t="str">
            <v>BA1740</v>
          </cell>
          <cell r="K369">
            <v>1566.4</v>
          </cell>
        </row>
        <row r="370">
          <cell r="C370" t="str">
            <v>BA1740</v>
          </cell>
          <cell r="K370">
            <v>24039.21</v>
          </cell>
        </row>
        <row r="371">
          <cell r="C371" t="str">
            <v>BA1740</v>
          </cell>
          <cell r="K371">
            <v>0</v>
          </cell>
        </row>
        <row r="372">
          <cell r="C372" t="str">
            <v>BA1740</v>
          </cell>
          <cell r="K372">
            <v>2025660.33</v>
          </cell>
        </row>
        <row r="373">
          <cell r="C373" t="str">
            <v>BA1740</v>
          </cell>
          <cell r="K373">
            <v>42567.92</v>
          </cell>
        </row>
        <row r="374">
          <cell r="C374" t="str">
            <v>BA1740</v>
          </cell>
          <cell r="K374">
            <v>0</v>
          </cell>
        </row>
        <row r="375">
          <cell r="C375" t="str">
            <v>BA1740</v>
          </cell>
          <cell r="K375">
            <v>444472.13</v>
          </cell>
        </row>
        <row r="376">
          <cell r="C376" t="str">
            <v>BA1740</v>
          </cell>
          <cell r="K376">
            <v>1194.69</v>
          </cell>
        </row>
        <row r="377">
          <cell r="C377" t="str">
            <v>BA1740</v>
          </cell>
          <cell r="K377">
            <v>200</v>
          </cell>
        </row>
        <row r="378">
          <cell r="C378" t="str">
            <v>BA1740</v>
          </cell>
          <cell r="K378">
            <v>1755.95</v>
          </cell>
        </row>
        <row r="379">
          <cell r="C379" t="str">
            <v>BA1740</v>
          </cell>
          <cell r="K379">
            <v>934.5</v>
          </cell>
        </row>
        <row r="380">
          <cell r="C380" t="str">
            <v>BA1890</v>
          </cell>
          <cell r="K380">
            <v>0</v>
          </cell>
        </row>
        <row r="381">
          <cell r="C381" t="str">
            <v>BA1740</v>
          </cell>
          <cell r="K381">
            <v>1319.18</v>
          </cell>
        </row>
        <row r="382">
          <cell r="C382" t="str">
            <v>BA1740</v>
          </cell>
          <cell r="K382">
            <v>0</v>
          </cell>
        </row>
        <row r="383">
          <cell r="C383" t="str">
            <v>BA1740</v>
          </cell>
          <cell r="K383">
            <v>1214.47</v>
          </cell>
        </row>
        <row r="384">
          <cell r="C384" t="str">
            <v>BA1740</v>
          </cell>
          <cell r="K384">
            <v>37313.29</v>
          </cell>
        </row>
        <row r="385">
          <cell r="C385" t="str">
            <v>BA1740</v>
          </cell>
          <cell r="K385">
            <v>56564.82</v>
          </cell>
        </row>
        <row r="386">
          <cell r="C386" t="str">
            <v>BA1740</v>
          </cell>
          <cell r="K386">
            <v>95902.23</v>
          </cell>
        </row>
        <row r="387">
          <cell r="C387" t="str">
            <v>BA1720</v>
          </cell>
          <cell r="K387">
            <v>0</v>
          </cell>
        </row>
        <row r="388">
          <cell r="C388" t="str">
            <v>BA1730</v>
          </cell>
          <cell r="K388">
            <v>0</v>
          </cell>
        </row>
        <row r="389">
          <cell r="K389">
            <v>65969.48</v>
          </cell>
        </row>
        <row r="390">
          <cell r="C390" t="str">
            <v>BA1760</v>
          </cell>
          <cell r="K390">
            <v>0</v>
          </cell>
        </row>
        <row r="391">
          <cell r="C391" t="str">
            <v>BA1770</v>
          </cell>
          <cell r="K391">
            <v>0</v>
          </cell>
        </row>
        <row r="392">
          <cell r="C392" t="str">
            <v>BA1790</v>
          </cell>
          <cell r="K392">
            <v>0</v>
          </cell>
        </row>
        <row r="393">
          <cell r="C393" t="str">
            <v>BA1760</v>
          </cell>
          <cell r="K393">
            <v>0</v>
          </cell>
        </row>
        <row r="394">
          <cell r="C394" t="str">
            <v>BA1770</v>
          </cell>
          <cell r="K394">
            <v>0</v>
          </cell>
        </row>
        <row r="395">
          <cell r="C395" t="str">
            <v>BA1790</v>
          </cell>
          <cell r="K395">
            <v>0</v>
          </cell>
        </row>
        <row r="396">
          <cell r="C396" t="str">
            <v>BA1760</v>
          </cell>
          <cell r="K396">
            <v>0</v>
          </cell>
        </row>
        <row r="397">
          <cell r="C397" t="str">
            <v>BA1770</v>
          </cell>
          <cell r="K397">
            <v>0</v>
          </cell>
        </row>
        <row r="398">
          <cell r="C398" t="str">
            <v>BA1790</v>
          </cell>
          <cell r="K398">
            <v>0</v>
          </cell>
        </row>
        <row r="399">
          <cell r="C399" t="str">
            <v>BA1800</v>
          </cell>
          <cell r="K399">
            <v>0</v>
          </cell>
        </row>
        <row r="400">
          <cell r="C400" t="str">
            <v>BA1800</v>
          </cell>
          <cell r="K400">
            <v>0</v>
          </cell>
        </row>
        <row r="401">
          <cell r="C401" t="str">
            <v>BA1800</v>
          </cell>
          <cell r="K401">
            <v>0</v>
          </cell>
        </row>
        <row r="402">
          <cell r="C402" t="str">
            <v>BA1800</v>
          </cell>
          <cell r="K402">
            <v>0</v>
          </cell>
        </row>
        <row r="403">
          <cell r="C403" t="str">
            <v>BA1800</v>
          </cell>
          <cell r="K403">
            <v>0</v>
          </cell>
        </row>
        <row r="404">
          <cell r="C404" t="str">
            <v>BA1800</v>
          </cell>
          <cell r="K404">
            <v>0</v>
          </cell>
        </row>
        <row r="405">
          <cell r="C405" t="str">
            <v>BA1800</v>
          </cell>
          <cell r="K405">
            <v>0</v>
          </cell>
        </row>
        <row r="406">
          <cell r="C406" t="str">
            <v>BA1800</v>
          </cell>
          <cell r="K406">
            <v>0</v>
          </cell>
        </row>
        <row r="407">
          <cell r="C407" t="str">
            <v>BA1800</v>
          </cell>
          <cell r="K407">
            <v>0</v>
          </cell>
        </row>
        <row r="408">
          <cell r="C408" t="str">
            <v>BA1800</v>
          </cell>
          <cell r="K408">
            <v>0</v>
          </cell>
        </row>
        <row r="409">
          <cell r="C409" t="str">
            <v>BA1800</v>
          </cell>
          <cell r="K409">
            <v>53432.65</v>
          </cell>
        </row>
        <row r="410">
          <cell r="C410" t="str">
            <v>BA1800</v>
          </cell>
          <cell r="K410">
            <v>12536.83</v>
          </cell>
        </row>
        <row r="411">
          <cell r="C411" t="str">
            <v>BA1810</v>
          </cell>
          <cell r="K411">
            <v>0</v>
          </cell>
        </row>
        <row r="412">
          <cell r="C412" t="str">
            <v>BA1820</v>
          </cell>
          <cell r="K412">
            <v>0</v>
          </cell>
        </row>
        <row r="413">
          <cell r="C413" t="str">
            <v>BA1830</v>
          </cell>
          <cell r="K413">
            <v>0</v>
          </cell>
        </row>
        <row r="414">
          <cell r="C414" t="str">
            <v>BA1850</v>
          </cell>
          <cell r="K414">
            <v>0</v>
          </cell>
        </row>
        <row r="415">
          <cell r="C415" t="str">
            <v>BA1860</v>
          </cell>
          <cell r="K415">
            <v>0</v>
          </cell>
        </row>
        <row r="416">
          <cell r="C416" t="str">
            <v>BA1870</v>
          </cell>
          <cell r="K416">
            <v>0</v>
          </cell>
        </row>
        <row r="417">
          <cell r="C417" t="str">
            <v>BA1831</v>
          </cell>
          <cell r="K417">
            <v>0</v>
          </cell>
        </row>
        <row r="418">
          <cell r="K418">
            <v>1555534.1800000002</v>
          </cell>
        </row>
        <row r="419">
          <cell r="K419">
            <v>1555534.1800000002</v>
          </cell>
        </row>
        <row r="420">
          <cell r="C420" t="str">
            <v>BA1920</v>
          </cell>
          <cell r="K420">
            <v>496794.95</v>
          </cell>
        </row>
        <row r="421">
          <cell r="C421" t="str">
            <v>BA1930</v>
          </cell>
          <cell r="K421">
            <v>221028.66</v>
          </cell>
        </row>
        <row r="422">
          <cell r="C422" t="str">
            <v>BA1960</v>
          </cell>
          <cell r="K422">
            <v>25273.91</v>
          </cell>
        </row>
        <row r="423">
          <cell r="C423" t="str">
            <v>BA1940</v>
          </cell>
          <cell r="K423">
            <v>757689.78</v>
          </cell>
        </row>
        <row r="424">
          <cell r="C424" t="str">
            <v>BA1940</v>
          </cell>
          <cell r="K424">
            <v>0</v>
          </cell>
        </row>
        <row r="425">
          <cell r="C425" t="str">
            <v>BA1950</v>
          </cell>
          <cell r="K425">
            <v>48424.28</v>
          </cell>
        </row>
        <row r="426">
          <cell r="C426" t="str">
            <v>BA1970</v>
          </cell>
          <cell r="K426">
            <v>6322.6</v>
          </cell>
        </row>
        <row r="427">
          <cell r="C427" t="str">
            <v>BA1980</v>
          </cell>
          <cell r="K427">
            <v>0</v>
          </cell>
        </row>
        <row r="428">
          <cell r="K428">
            <v>1832298.5699999998</v>
          </cell>
        </row>
        <row r="429">
          <cell r="K429">
            <v>1832298.5699999998</v>
          </cell>
        </row>
        <row r="430">
          <cell r="C430" t="str">
            <v>BA2000</v>
          </cell>
          <cell r="K430">
            <v>115009.12</v>
          </cell>
        </row>
        <row r="431">
          <cell r="C431" t="str">
            <v>BA2000</v>
          </cell>
          <cell r="K431">
            <v>8107.28</v>
          </cell>
        </row>
        <row r="432">
          <cell r="C432" t="str">
            <v>BA2030</v>
          </cell>
          <cell r="K432">
            <v>0</v>
          </cell>
        </row>
        <row r="433">
          <cell r="C433" t="str">
            <v>BA2020</v>
          </cell>
          <cell r="K433">
            <v>1067870.96</v>
          </cell>
        </row>
        <row r="434">
          <cell r="C434" t="str">
            <v>BA2020</v>
          </cell>
          <cell r="K434">
            <v>606682.93999999994</v>
          </cell>
        </row>
        <row r="435">
          <cell r="C435" t="str">
            <v>BA2020</v>
          </cell>
          <cell r="K435">
            <v>0</v>
          </cell>
        </row>
        <row r="436">
          <cell r="C436" t="str">
            <v>BA2030</v>
          </cell>
          <cell r="K436">
            <v>23948.77</v>
          </cell>
        </row>
        <row r="437">
          <cell r="C437" t="str">
            <v>BA2030</v>
          </cell>
          <cell r="K437">
            <v>10679.5</v>
          </cell>
        </row>
        <row r="438">
          <cell r="C438" t="str">
            <v>BA2060</v>
          </cell>
          <cell r="K438">
            <v>0</v>
          </cell>
        </row>
        <row r="439">
          <cell r="C439" t="str">
            <v>BA2050</v>
          </cell>
          <cell r="K439">
            <v>0</v>
          </cell>
        </row>
        <row r="440">
          <cell r="C440" t="str">
            <v>BA2050</v>
          </cell>
          <cell r="K440">
            <v>0</v>
          </cell>
        </row>
        <row r="441">
          <cell r="C441" t="str">
            <v>BA2050</v>
          </cell>
          <cell r="K441">
            <v>0</v>
          </cell>
        </row>
        <row r="442">
          <cell r="C442" t="str">
            <v>BA2060</v>
          </cell>
          <cell r="K442">
            <v>0</v>
          </cell>
        </row>
        <row r="443">
          <cell r="C443" t="str">
            <v>BA2060</v>
          </cell>
          <cell r="K443">
            <v>0</v>
          </cell>
        </row>
        <row r="444">
          <cell r="C444" t="str">
            <v>BA2060</v>
          </cell>
          <cell r="K444">
            <v>0</v>
          </cell>
        </row>
        <row r="445">
          <cell r="C445" t="str">
            <v>BA2050</v>
          </cell>
          <cell r="K445">
            <v>0</v>
          </cell>
        </row>
        <row r="446">
          <cell r="C446" t="str">
            <v>BA2050</v>
          </cell>
          <cell r="K446">
            <v>0</v>
          </cell>
        </row>
        <row r="447">
          <cell r="C447" t="str">
            <v>BA2050</v>
          </cell>
          <cell r="K447">
            <v>0</v>
          </cell>
        </row>
        <row r="448">
          <cell r="C448" t="str">
            <v>BA2060</v>
          </cell>
          <cell r="K448">
            <v>0</v>
          </cell>
        </row>
        <row r="449">
          <cell r="C449" t="str">
            <v>BA2060</v>
          </cell>
          <cell r="K449">
            <v>0</v>
          </cell>
        </row>
        <row r="450">
          <cell r="C450" t="str">
            <v>BA2060</v>
          </cell>
          <cell r="K450">
            <v>0</v>
          </cell>
        </row>
        <row r="451">
          <cell r="C451" t="str">
            <v>BA2060</v>
          </cell>
          <cell r="K451">
            <v>0</v>
          </cell>
        </row>
        <row r="452">
          <cell r="C452" t="str">
            <v>BA2060</v>
          </cell>
          <cell r="K452">
            <v>0</v>
          </cell>
        </row>
        <row r="453">
          <cell r="C453" t="str">
            <v>BA2070</v>
          </cell>
          <cell r="K453">
            <v>0</v>
          </cell>
        </row>
        <row r="454">
          <cell r="C454" t="str">
            <v>BA2061</v>
          </cell>
          <cell r="K454">
            <v>0</v>
          </cell>
        </row>
        <row r="455">
          <cell r="K455">
            <v>44970771.760000005</v>
          </cell>
        </row>
        <row r="456">
          <cell r="K456">
            <v>39272262.940000005</v>
          </cell>
        </row>
        <row r="457">
          <cell r="C457" t="str">
            <v>BA2120</v>
          </cell>
          <cell r="K457">
            <v>9459226.5700000003</v>
          </cell>
        </row>
        <row r="458">
          <cell r="C458" t="str">
            <v>BA2120</v>
          </cell>
          <cell r="K458">
            <v>3262580.23</v>
          </cell>
        </row>
        <row r="459">
          <cell r="C459" t="str">
            <v>BA2120</v>
          </cell>
          <cell r="K459">
            <v>742895.67</v>
          </cell>
        </row>
        <row r="460">
          <cell r="C460" t="str">
            <v>BA2120</v>
          </cell>
          <cell r="K460">
            <v>160396.16</v>
          </cell>
        </row>
        <row r="461">
          <cell r="C461" t="str">
            <v>BA2120</v>
          </cell>
          <cell r="K461">
            <v>61967.64</v>
          </cell>
        </row>
        <row r="462">
          <cell r="C462" t="str">
            <v>BA2120</v>
          </cell>
          <cell r="K462">
            <v>0</v>
          </cell>
        </row>
        <row r="463">
          <cell r="C463" t="str">
            <v>BA2120</v>
          </cell>
          <cell r="K463">
            <v>0</v>
          </cell>
        </row>
        <row r="464">
          <cell r="C464" t="str">
            <v>BA2120</v>
          </cell>
          <cell r="K464">
            <v>3833462.56</v>
          </cell>
        </row>
        <row r="465">
          <cell r="C465" t="str">
            <v>BA2160</v>
          </cell>
          <cell r="K465">
            <v>1352926.22</v>
          </cell>
        </row>
        <row r="466">
          <cell r="C466" t="str">
            <v>BA2160</v>
          </cell>
          <cell r="K466">
            <v>199223.95</v>
          </cell>
        </row>
        <row r="467">
          <cell r="C467" t="str">
            <v>BA2160</v>
          </cell>
          <cell r="K467">
            <v>17541.060000000001</v>
          </cell>
        </row>
        <row r="468">
          <cell r="C468" t="str">
            <v>BA2160</v>
          </cell>
          <cell r="K468">
            <v>33164.99</v>
          </cell>
        </row>
        <row r="469">
          <cell r="C469" t="str">
            <v>BA2160</v>
          </cell>
          <cell r="K469">
            <v>4372.22</v>
          </cell>
        </row>
        <row r="470">
          <cell r="C470" t="str">
            <v>BA2160</v>
          </cell>
          <cell r="K470">
            <v>0</v>
          </cell>
        </row>
        <row r="471">
          <cell r="C471" t="str">
            <v>BA2160</v>
          </cell>
          <cell r="K471">
            <v>0</v>
          </cell>
        </row>
        <row r="472">
          <cell r="C472" t="str">
            <v>BA2160</v>
          </cell>
          <cell r="K472">
            <v>444572.67</v>
          </cell>
        </row>
        <row r="473">
          <cell r="C473" t="str">
            <v>BA2200</v>
          </cell>
          <cell r="K473">
            <v>10541740.300000001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BA2200</v>
          </cell>
          <cell r="K476">
            <v>2939145.12</v>
          </cell>
        </row>
        <row r="477">
          <cell r="K477">
            <v>0</v>
          </cell>
        </row>
        <row r="478">
          <cell r="C478" t="str">
            <v>BA2200</v>
          </cell>
          <cell r="K478">
            <v>2045921.46</v>
          </cell>
        </row>
        <row r="479">
          <cell r="C479" t="str">
            <v>BA2200</v>
          </cell>
          <cell r="K479">
            <v>8516.25</v>
          </cell>
        </row>
        <row r="480">
          <cell r="C480" t="str">
            <v>BA2200</v>
          </cell>
          <cell r="K480">
            <v>738.99</v>
          </cell>
        </row>
        <row r="481">
          <cell r="C481" t="str">
            <v>BA2200</v>
          </cell>
          <cell r="K481">
            <v>0</v>
          </cell>
        </row>
        <row r="482">
          <cell r="C482" t="str">
            <v>BA2200</v>
          </cell>
          <cell r="K482">
            <v>4163870.88</v>
          </cell>
        </row>
        <row r="483">
          <cell r="K483">
            <v>5698508.8200000003</v>
          </cell>
        </row>
        <row r="484">
          <cell r="C484" t="str">
            <v>BA2130</v>
          </cell>
          <cell r="K484">
            <v>574341.68999999994</v>
          </cell>
        </row>
        <row r="485">
          <cell r="C485" t="str">
            <v>BA2130</v>
          </cell>
          <cell r="K485">
            <v>126596.94</v>
          </cell>
        </row>
        <row r="486">
          <cell r="C486" t="str">
            <v>BA2130</v>
          </cell>
          <cell r="K486">
            <v>53146.32</v>
          </cell>
        </row>
        <row r="487">
          <cell r="C487" t="str">
            <v>BA2130</v>
          </cell>
          <cell r="K487">
            <v>9730.19</v>
          </cell>
        </row>
        <row r="488">
          <cell r="C488" t="str">
            <v>BA2130</v>
          </cell>
          <cell r="K488">
            <v>272.04000000000002</v>
          </cell>
        </row>
        <row r="489">
          <cell r="C489" t="str">
            <v>BA2130</v>
          </cell>
          <cell r="K489">
            <v>0</v>
          </cell>
        </row>
        <row r="490">
          <cell r="C490" t="str">
            <v>BA2130</v>
          </cell>
          <cell r="K490">
            <v>0</v>
          </cell>
        </row>
        <row r="491">
          <cell r="C491" t="str">
            <v>BA2130</v>
          </cell>
          <cell r="K491">
            <v>232860.92</v>
          </cell>
        </row>
        <row r="492">
          <cell r="C492" t="str">
            <v>BA2170</v>
          </cell>
          <cell r="K492">
            <v>303399.77</v>
          </cell>
        </row>
        <row r="493">
          <cell r="C493" t="str">
            <v>BA2170</v>
          </cell>
          <cell r="K493">
            <v>0</v>
          </cell>
        </row>
        <row r="494">
          <cell r="C494" t="str">
            <v>BA2170</v>
          </cell>
          <cell r="K494">
            <v>10395.09</v>
          </cell>
        </row>
        <row r="495">
          <cell r="C495" t="str">
            <v>BA2170</v>
          </cell>
          <cell r="K495">
            <v>5140.03</v>
          </cell>
        </row>
        <row r="496">
          <cell r="C496" t="str">
            <v>BA2170</v>
          </cell>
          <cell r="K496">
            <v>0</v>
          </cell>
        </row>
        <row r="497">
          <cell r="C497" t="str">
            <v>BA2170</v>
          </cell>
          <cell r="K497">
            <v>0</v>
          </cell>
        </row>
        <row r="498">
          <cell r="C498" t="str">
            <v>BA2170</v>
          </cell>
          <cell r="K498">
            <v>0</v>
          </cell>
        </row>
        <row r="499">
          <cell r="C499" t="str">
            <v>BA2170</v>
          </cell>
          <cell r="K499">
            <v>97829.43</v>
          </cell>
        </row>
        <row r="500">
          <cell r="C500" t="str">
            <v>BA2210</v>
          </cell>
          <cell r="K500">
            <v>2404719.8199999998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C503" t="str">
            <v>BA2210</v>
          </cell>
          <cell r="K503">
            <v>717482.34</v>
          </cell>
        </row>
        <row r="504">
          <cell r="K504">
            <v>0</v>
          </cell>
        </row>
        <row r="505">
          <cell r="C505" t="str">
            <v>BA2210</v>
          </cell>
          <cell r="K505">
            <v>206890.94</v>
          </cell>
        </row>
        <row r="506">
          <cell r="C506" t="str">
            <v>BA2210</v>
          </cell>
          <cell r="K506">
            <v>0</v>
          </cell>
        </row>
        <row r="507">
          <cell r="C507" t="str">
            <v>BA2210</v>
          </cell>
          <cell r="K507">
            <v>0</v>
          </cell>
        </row>
        <row r="508">
          <cell r="C508" t="str">
            <v>BA2210</v>
          </cell>
          <cell r="K508">
            <v>0</v>
          </cell>
        </row>
        <row r="509">
          <cell r="C509" t="str">
            <v>BA2210</v>
          </cell>
          <cell r="K509">
            <v>955703.3</v>
          </cell>
        </row>
        <row r="510">
          <cell r="K510">
            <v>0</v>
          </cell>
        </row>
        <row r="511">
          <cell r="C511" t="str">
            <v>BA2140</v>
          </cell>
          <cell r="K511">
            <v>0</v>
          </cell>
        </row>
        <row r="512">
          <cell r="C512" t="str">
            <v>BA2140</v>
          </cell>
          <cell r="K512">
            <v>0</v>
          </cell>
        </row>
        <row r="513">
          <cell r="C513" t="str">
            <v>BA2140</v>
          </cell>
          <cell r="K513">
            <v>0</v>
          </cell>
        </row>
        <row r="514">
          <cell r="C514" t="str">
            <v>BA2140</v>
          </cell>
          <cell r="K514">
            <v>0</v>
          </cell>
        </row>
        <row r="515">
          <cell r="C515" t="str">
            <v>BA2140</v>
          </cell>
          <cell r="K515">
            <v>0</v>
          </cell>
        </row>
        <row r="516">
          <cell r="C516" t="str">
            <v>BA2140</v>
          </cell>
          <cell r="K516">
            <v>0</v>
          </cell>
        </row>
        <row r="517">
          <cell r="C517" t="str">
            <v>BA2140</v>
          </cell>
          <cell r="K517">
            <v>0</v>
          </cell>
        </row>
        <row r="518">
          <cell r="C518" t="str">
            <v>BA2140</v>
          </cell>
          <cell r="K518">
            <v>0</v>
          </cell>
        </row>
        <row r="519">
          <cell r="C519" t="str">
            <v>BA2180</v>
          </cell>
          <cell r="K519">
            <v>0</v>
          </cell>
        </row>
        <row r="520">
          <cell r="C520" t="str">
            <v>BA2180</v>
          </cell>
          <cell r="K520">
            <v>0</v>
          </cell>
        </row>
        <row r="521">
          <cell r="C521" t="str">
            <v>BA2180</v>
          </cell>
          <cell r="K521">
            <v>0</v>
          </cell>
        </row>
        <row r="522">
          <cell r="C522" t="str">
            <v>BA2180</v>
          </cell>
          <cell r="K522">
            <v>0</v>
          </cell>
        </row>
        <row r="523">
          <cell r="C523" t="str">
            <v>BA2180</v>
          </cell>
          <cell r="K523">
            <v>0</v>
          </cell>
        </row>
        <row r="524">
          <cell r="C524" t="str">
            <v>BA2180</v>
          </cell>
          <cell r="K524">
            <v>0</v>
          </cell>
        </row>
        <row r="525">
          <cell r="C525" t="str">
            <v>BA2180</v>
          </cell>
          <cell r="K525">
            <v>0</v>
          </cell>
        </row>
        <row r="526">
          <cell r="C526" t="str">
            <v>BA2180</v>
          </cell>
          <cell r="K526">
            <v>0</v>
          </cell>
        </row>
        <row r="527">
          <cell r="C527" t="str">
            <v>BA2220</v>
          </cell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C530" t="str">
            <v>BA2220</v>
          </cell>
          <cell r="K530">
            <v>0</v>
          </cell>
        </row>
        <row r="531">
          <cell r="K531">
            <v>0</v>
          </cell>
        </row>
        <row r="532">
          <cell r="C532" t="str">
            <v>BA2220</v>
          </cell>
          <cell r="K532">
            <v>0</v>
          </cell>
        </row>
        <row r="533">
          <cell r="C533" t="str">
            <v>BA2220</v>
          </cell>
          <cell r="K533">
            <v>0</v>
          </cell>
        </row>
        <row r="534">
          <cell r="C534" t="str">
            <v>BA2220</v>
          </cell>
          <cell r="K534">
            <v>0</v>
          </cell>
        </row>
        <row r="535">
          <cell r="C535" t="str">
            <v>BA2220</v>
          </cell>
          <cell r="K535">
            <v>0</v>
          </cell>
        </row>
        <row r="536">
          <cell r="C536" t="str">
            <v>BA2220</v>
          </cell>
          <cell r="K536">
            <v>0</v>
          </cell>
        </row>
        <row r="537">
          <cell r="K537">
            <v>168887.94999999998</v>
          </cell>
        </row>
        <row r="538">
          <cell r="K538">
            <v>168887.94999999998</v>
          </cell>
        </row>
        <row r="539">
          <cell r="C539" t="str">
            <v>BA2250</v>
          </cell>
          <cell r="K539">
            <v>44352.36</v>
          </cell>
        </row>
        <row r="540">
          <cell r="C540" t="str">
            <v>BA2250</v>
          </cell>
          <cell r="K540">
            <v>53565.61</v>
          </cell>
        </row>
        <row r="541">
          <cell r="C541" t="str">
            <v>BA2250</v>
          </cell>
          <cell r="K541">
            <v>0</v>
          </cell>
        </row>
        <row r="542">
          <cell r="C542" t="str">
            <v>BA2250</v>
          </cell>
          <cell r="K542">
            <v>2028.99</v>
          </cell>
        </row>
        <row r="543">
          <cell r="C543" t="str">
            <v>BA2250</v>
          </cell>
          <cell r="K543">
            <v>3750</v>
          </cell>
        </row>
        <row r="544">
          <cell r="C544" t="str">
            <v>BA2250</v>
          </cell>
          <cell r="K544">
            <v>0</v>
          </cell>
        </row>
        <row r="545">
          <cell r="C545" t="str">
            <v>BA2250</v>
          </cell>
          <cell r="K545">
            <v>0</v>
          </cell>
        </row>
        <row r="546">
          <cell r="C546" t="str">
            <v>BA2250</v>
          </cell>
          <cell r="K546">
            <v>28244.38</v>
          </cell>
        </row>
        <row r="547">
          <cell r="C547" t="str">
            <v>BA2290</v>
          </cell>
          <cell r="K547">
            <v>23976.39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C550" t="str">
            <v>BA2290</v>
          </cell>
          <cell r="K550">
            <v>2575.08</v>
          </cell>
        </row>
        <row r="551">
          <cell r="K551">
            <v>0</v>
          </cell>
        </row>
        <row r="552">
          <cell r="C552" t="str">
            <v>BA2290</v>
          </cell>
          <cell r="K552">
            <v>2274.14</v>
          </cell>
        </row>
        <row r="553">
          <cell r="C553" t="str">
            <v>BA2290</v>
          </cell>
          <cell r="K553">
            <v>0</v>
          </cell>
        </row>
        <row r="554">
          <cell r="C554" t="str">
            <v>BA2290</v>
          </cell>
          <cell r="K554">
            <v>0</v>
          </cell>
        </row>
        <row r="555">
          <cell r="C555" t="str">
            <v>BA2290</v>
          </cell>
          <cell r="K555">
            <v>0</v>
          </cell>
        </row>
        <row r="556">
          <cell r="C556" t="str">
            <v>BA2290</v>
          </cell>
          <cell r="K556">
            <v>8121</v>
          </cell>
        </row>
        <row r="557">
          <cell r="K557">
            <v>0</v>
          </cell>
        </row>
        <row r="558">
          <cell r="C558" t="str">
            <v>BA2260</v>
          </cell>
          <cell r="K558">
            <v>0</v>
          </cell>
        </row>
        <row r="559">
          <cell r="C559" t="str">
            <v>BA2260</v>
          </cell>
          <cell r="K559">
            <v>0</v>
          </cell>
        </row>
        <row r="560">
          <cell r="C560" t="str">
            <v>BA2260</v>
          </cell>
          <cell r="K560">
            <v>0</v>
          </cell>
        </row>
        <row r="561">
          <cell r="C561" t="str">
            <v>BA2260</v>
          </cell>
          <cell r="K561">
            <v>0</v>
          </cell>
        </row>
        <row r="562">
          <cell r="C562" t="str">
            <v>BA2260</v>
          </cell>
          <cell r="K562">
            <v>0</v>
          </cell>
        </row>
        <row r="563">
          <cell r="C563" t="str">
            <v>BA2260</v>
          </cell>
          <cell r="K563">
            <v>0</v>
          </cell>
        </row>
        <row r="564">
          <cell r="C564" t="str">
            <v>BA2260</v>
          </cell>
          <cell r="K564">
            <v>0</v>
          </cell>
        </row>
        <row r="565">
          <cell r="C565" t="str">
            <v>BA2260</v>
          </cell>
          <cell r="K565">
            <v>0</v>
          </cell>
        </row>
        <row r="566">
          <cell r="C566" t="str">
            <v>BA2300</v>
          </cell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C569" t="str">
            <v>BA2300</v>
          </cell>
          <cell r="K569">
            <v>0</v>
          </cell>
        </row>
        <row r="570">
          <cell r="K570">
            <v>0</v>
          </cell>
        </row>
        <row r="571">
          <cell r="C571" t="str">
            <v>BA2300</v>
          </cell>
          <cell r="K571">
            <v>0</v>
          </cell>
        </row>
        <row r="572">
          <cell r="C572" t="str">
            <v>BA2300</v>
          </cell>
          <cell r="K572">
            <v>0</v>
          </cell>
        </row>
        <row r="573">
          <cell r="C573" t="str">
            <v>BA2300</v>
          </cell>
          <cell r="K573">
            <v>0</v>
          </cell>
        </row>
        <row r="574">
          <cell r="C574" t="str">
            <v>BA2300</v>
          </cell>
          <cell r="K574">
            <v>0</v>
          </cell>
        </row>
        <row r="575">
          <cell r="C575" t="str">
            <v>BA2300</v>
          </cell>
          <cell r="K575">
            <v>0</v>
          </cell>
        </row>
        <row r="576">
          <cell r="K576">
            <v>0</v>
          </cell>
        </row>
        <row r="577">
          <cell r="C577" t="str">
            <v>BA2270</v>
          </cell>
          <cell r="K577">
            <v>0</v>
          </cell>
        </row>
        <row r="578">
          <cell r="C578" t="str">
            <v>BA2270</v>
          </cell>
          <cell r="K578">
            <v>0</v>
          </cell>
        </row>
        <row r="579">
          <cell r="C579" t="str">
            <v>BA2270</v>
          </cell>
          <cell r="K579">
            <v>0</v>
          </cell>
        </row>
        <row r="580">
          <cell r="C580" t="str">
            <v>BA2270</v>
          </cell>
          <cell r="K580">
            <v>0</v>
          </cell>
        </row>
        <row r="581">
          <cell r="C581" t="str">
            <v>BA2270</v>
          </cell>
          <cell r="K581">
            <v>0</v>
          </cell>
        </row>
        <row r="582">
          <cell r="C582" t="str">
            <v>BA2270</v>
          </cell>
          <cell r="K582">
            <v>0</v>
          </cell>
        </row>
        <row r="583">
          <cell r="C583" t="str">
            <v>BA2270</v>
          </cell>
          <cell r="K583">
            <v>0</v>
          </cell>
        </row>
        <row r="584">
          <cell r="C584" t="str">
            <v>BA2270</v>
          </cell>
          <cell r="K584">
            <v>0</v>
          </cell>
        </row>
        <row r="585">
          <cell r="C585" t="str">
            <v>BA2310</v>
          </cell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C588" t="str">
            <v>BA2310</v>
          </cell>
          <cell r="K588">
            <v>0</v>
          </cell>
        </row>
        <row r="589">
          <cell r="K589">
            <v>0</v>
          </cell>
        </row>
        <row r="590">
          <cell r="C590" t="str">
            <v>BA2310</v>
          </cell>
          <cell r="K590">
            <v>0</v>
          </cell>
        </row>
        <row r="591">
          <cell r="C591" t="str">
            <v>BA2310</v>
          </cell>
        </row>
        <row r="592">
          <cell r="C592" t="str">
            <v>BA2310</v>
          </cell>
          <cell r="K592">
            <v>0</v>
          </cell>
        </row>
        <row r="593">
          <cell r="C593" t="str">
            <v>BA2310</v>
          </cell>
          <cell r="K593">
            <v>0</v>
          </cell>
        </row>
        <row r="594">
          <cell r="C594" t="str">
            <v>BA2310</v>
          </cell>
          <cell r="K594">
            <v>0</v>
          </cell>
        </row>
        <row r="595">
          <cell r="C595" t="str">
            <v>BA2310</v>
          </cell>
          <cell r="K595">
            <v>0</v>
          </cell>
        </row>
        <row r="596">
          <cell r="K596">
            <v>5439963.1899999995</v>
          </cell>
        </row>
        <row r="597">
          <cell r="K597">
            <v>4641979.7399999993</v>
          </cell>
        </row>
        <row r="598">
          <cell r="C598" t="str">
            <v>BA2340</v>
          </cell>
          <cell r="K598">
            <v>22576</v>
          </cell>
        </row>
        <row r="599">
          <cell r="C599" t="str">
            <v>BA2340</v>
          </cell>
          <cell r="K599">
            <v>3365.96</v>
          </cell>
        </row>
        <row r="600">
          <cell r="C600" t="str">
            <v>BA2340</v>
          </cell>
          <cell r="K600">
            <v>619.75</v>
          </cell>
        </row>
        <row r="601">
          <cell r="C601" t="str">
            <v>BA2340</v>
          </cell>
          <cell r="K601">
            <v>1032.79</v>
          </cell>
        </row>
        <row r="602">
          <cell r="C602" t="str">
            <v>BA2340</v>
          </cell>
          <cell r="K602">
            <v>0</v>
          </cell>
        </row>
        <row r="603">
          <cell r="C603" t="str">
            <v>BA2340</v>
          </cell>
          <cell r="K603">
            <v>0</v>
          </cell>
        </row>
        <row r="604">
          <cell r="C604" t="str">
            <v>BA2340</v>
          </cell>
          <cell r="K604">
            <v>0</v>
          </cell>
        </row>
        <row r="605">
          <cell r="C605" t="str">
            <v>BA2340</v>
          </cell>
          <cell r="K605">
            <v>7868.26</v>
          </cell>
        </row>
        <row r="606">
          <cell r="C606" t="str">
            <v>BA2380</v>
          </cell>
          <cell r="K606">
            <v>2782376.6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C609" t="str">
            <v>BA2380</v>
          </cell>
          <cell r="K609">
            <v>476166.06</v>
          </cell>
        </row>
        <row r="610">
          <cell r="K610">
            <v>0</v>
          </cell>
        </row>
        <row r="611">
          <cell r="C611" t="str">
            <v>BA2380</v>
          </cell>
          <cell r="K611">
            <v>368114.57</v>
          </cell>
        </row>
        <row r="612">
          <cell r="C612" t="str">
            <v>BA2380</v>
          </cell>
          <cell r="K612">
            <v>87.54</v>
          </cell>
        </row>
        <row r="613">
          <cell r="C613" t="str">
            <v>BA2380</v>
          </cell>
          <cell r="K613">
            <v>327.08999999999997</v>
          </cell>
        </row>
        <row r="614">
          <cell r="C614" t="str">
            <v>BA2380</v>
          </cell>
          <cell r="K614">
            <v>0</v>
          </cell>
        </row>
        <row r="615">
          <cell r="C615" t="str">
            <v>BA2380</v>
          </cell>
          <cell r="K615">
            <v>979445.12</v>
          </cell>
        </row>
        <row r="616">
          <cell r="K616">
            <v>797983.45</v>
          </cell>
        </row>
        <row r="617">
          <cell r="C617" t="str">
            <v>BA2350</v>
          </cell>
          <cell r="K617">
            <v>0</v>
          </cell>
        </row>
        <row r="618">
          <cell r="C618" t="str">
            <v>BA2350</v>
          </cell>
          <cell r="K618">
            <v>0</v>
          </cell>
        </row>
        <row r="619">
          <cell r="C619" t="str">
            <v>BA2350</v>
          </cell>
          <cell r="K619">
            <v>0</v>
          </cell>
        </row>
        <row r="620">
          <cell r="C620" t="str">
            <v>BA2350</v>
          </cell>
          <cell r="K620">
            <v>0</v>
          </cell>
        </row>
        <row r="621">
          <cell r="C621" t="str">
            <v>BA2350</v>
          </cell>
          <cell r="K621">
            <v>0</v>
          </cell>
        </row>
        <row r="622">
          <cell r="C622" t="str">
            <v>BA2350</v>
          </cell>
          <cell r="K622">
            <v>0</v>
          </cell>
        </row>
        <row r="623">
          <cell r="C623" t="str">
            <v>BA2350</v>
          </cell>
          <cell r="K623">
            <v>0</v>
          </cell>
        </row>
        <row r="624">
          <cell r="C624" t="str">
            <v>BA2350</v>
          </cell>
          <cell r="K624">
            <v>0</v>
          </cell>
        </row>
        <row r="625">
          <cell r="C625" t="str">
            <v>BA2390</v>
          </cell>
          <cell r="K625">
            <v>480120.52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C628" t="str">
            <v>BA2390</v>
          </cell>
          <cell r="K628">
            <v>98617.08</v>
          </cell>
        </row>
        <row r="629">
          <cell r="K629">
            <v>0</v>
          </cell>
        </row>
        <row r="630">
          <cell r="C630" t="str">
            <v>BA2390</v>
          </cell>
          <cell r="K630">
            <v>41307.339999999997</v>
          </cell>
        </row>
        <row r="631">
          <cell r="C631" t="str">
            <v>BA2390</v>
          </cell>
          <cell r="K631">
            <v>0</v>
          </cell>
        </row>
        <row r="632">
          <cell r="C632" t="str">
            <v>BA2390</v>
          </cell>
          <cell r="K632">
            <v>0</v>
          </cell>
        </row>
        <row r="633">
          <cell r="C633" t="str">
            <v>BA2390</v>
          </cell>
          <cell r="K633">
            <v>0</v>
          </cell>
        </row>
        <row r="634">
          <cell r="C634" t="str">
            <v>BA2390</v>
          </cell>
          <cell r="K634">
            <v>177938.51</v>
          </cell>
        </row>
        <row r="635">
          <cell r="K635">
            <v>0</v>
          </cell>
        </row>
        <row r="636">
          <cell r="C636" t="str">
            <v>BA2360</v>
          </cell>
          <cell r="K636">
            <v>0</v>
          </cell>
        </row>
        <row r="637">
          <cell r="C637" t="str">
            <v>BA2360</v>
          </cell>
          <cell r="K637">
            <v>0</v>
          </cell>
        </row>
        <row r="638">
          <cell r="C638" t="str">
            <v>BA2360</v>
          </cell>
          <cell r="K638">
            <v>0</v>
          </cell>
        </row>
        <row r="639">
          <cell r="C639" t="str">
            <v>BA2360</v>
          </cell>
          <cell r="K639">
            <v>0</v>
          </cell>
        </row>
        <row r="640">
          <cell r="C640" t="str">
            <v>BA2360</v>
          </cell>
          <cell r="K640">
            <v>0</v>
          </cell>
        </row>
        <row r="641">
          <cell r="C641" t="str">
            <v>BA2360</v>
          </cell>
          <cell r="K641">
            <v>0</v>
          </cell>
        </row>
        <row r="642">
          <cell r="C642" t="str">
            <v>BA2360</v>
          </cell>
          <cell r="K642">
            <v>0</v>
          </cell>
        </row>
        <row r="643">
          <cell r="C643" t="str">
            <v>BA2360</v>
          </cell>
          <cell r="K643">
            <v>0</v>
          </cell>
        </row>
        <row r="644">
          <cell r="C644" t="str">
            <v>BA2400</v>
          </cell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C647" t="str">
            <v>BA2400</v>
          </cell>
          <cell r="K647">
            <v>0</v>
          </cell>
        </row>
        <row r="648">
          <cell r="K648">
            <v>0</v>
          </cell>
        </row>
        <row r="649">
          <cell r="C649" t="str">
            <v>BA2400</v>
          </cell>
          <cell r="K649">
            <v>0</v>
          </cell>
        </row>
        <row r="650">
          <cell r="C650" t="str">
            <v>BA2400</v>
          </cell>
          <cell r="K650">
            <v>0</v>
          </cell>
        </row>
        <row r="651">
          <cell r="C651" t="str">
            <v>BA2400</v>
          </cell>
          <cell r="K651">
            <v>0</v>
          </cell>
        </row>
        <row r="652">
          <cell r="C652" t="str">
            <v>BA2400</v>
          </cell>
          <cell r="K652">
            <v>0</v>
          </cell>
        </row>
        <row r="653">
          <cell r="C653" t="str">
            <v>BA2400</v>
          </cell>
          <cell r="K653">
            <v>0</v>
          </cell>
        </row>
        <row r="654">
          <cell r="K654">
            <v>3398792.96</v>
          </cell>
        </row>
        <row r="655">
          <cell r="K655">
            <v>3183228.79</v>
          </cell>
        </row>
        <row r="656">
          <cell r="C656" t="str">
            <v>BA2430</v>
          </cell>
          <cell r="K656">
            <v>262409.8</v>
          </cell>
        </row>
        <row r="657">
          <cell r="C657" t="str">
            <v>BA2430</v>
          </cell>
          <cell r="K657">
            <v>182048.69</v>
          </cell>
        </row>
        <row r="658">
          <cell r="C658" t="str">
            <v>BA2430</v>
          </cell>
          <cell r="K658">
            <v>0</v>
          </cell>
        </row>
        <row r="659">
          <cell r="C659" t="str">
            <v>BA2430</v>
          </cell>
          <cell r="K659">
            <v>12004.48</v>
          </cell>
        </row>
        <row r="660">
          <cell r="C660" t="str">
            <v>BA2430</v>
          </cell>
          <cell r="K660">
            <v>1826.92</v>
          </cell>
        </row>
        <row r="661">
          <cell r="C661" t="str">
            <v>BA2430</v>
          </cell>
          <cell r="K661">
            <v>0</v>
          </cell>
        </row>
        <row r="662">
          <cell r="C662" t="str">
            <v>BA2430</v>
          </cell>
          <cell r="K662">
            <v>0</v>
          </cell>
        </row>
        <row r="663">
          <cell r="C663" t="str">
            <v>BA2430</v>
          </cell>
          <cell r="K663">
            <v>127028.43</v>
          </cell>
        </row>
        <row r="664">
          <cell r="C664" t="str">
            <v>BA2470</v>
          </cell>
          <cell r="K664">
            <v>1571556.75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C667" t="str">
            <v>BA2470</v>
          </cell>
          <cell r="K667">
            <v>244072.56</v>
          </cell>
        </row>
        <row r="668">
          <cell r="K668">
            <v>0</v>
          </cell>
        </row>
        <row r="669">
          <cell r="C669" t="str">
            <v>BA2470</v>
          </cell>
          <cell r="K669">
            <v>225041.6</v>
          </cell>
        </row>
        <row r="670">
          <cell r="C670" t="str">
            <v>BA2470</v>
          </cell>
          <cell r="K670">
            <v>1127.44</v>
          </cell>
        </row>
        <row r="671">
          <cell r="C671" t="str">
            <v>BA2470</v>
          </cell>
          <cell r="K671">
            <v>0</v>
          </cell>
        </row>
        <row r="672">
          <cell r="C672" t="str">
            <v>BA2470</v>
          </cell>
          <cell r="K672">
            <v>0</v>
          </cell>
        </row>
        <row r="673">
          <cell r="C673" t="str">
            <v>BA2470</v>
          </cell>
          <cell r="K673">
            <v>556112.12</v>
          </cell>
        </row>
        <row r="674">
          <cell r="K674">
            <v>215564.17</v>
          </cell>
        </row>
        <row r="675">
          <cell r="C675" t="str">
            <v>BA2440</v>
          </cell>
          <cell r="K675">
            <v>11138.99</v>
          </cell>
        </row>
        <row r="676">
          <cell r="C676" t="str">
            <v>BA2440</v>
          </cell>
          <cell r="K676">
            <v>11475.01</v>
          </cell>
        </row>
        <row r="677">
          <cell r="C677" t="str">
            <v>BA2440</v>
          </cell>
          <cell r="K677">
            <v>0</v>
          </cell>
        </row>
        <row r="678">
          <cell r="C678" t="str">
            <v>BA2440</v>
          </cell>
          <cell r="K678">
            <v>509.58</v>
          </cell>
        </row>
        <row r="679">
          <cell r="C679" t="str">
            <v>BA2440</v>
          </cell>
          <cell r="K679">
            <v>0</v>
          </cell>
        </row>
        <row r="680">
          <cell r="C680" t="str">
            <v>BA2440</v>
          </cell>
          <cell r="K680">
            <v>0</v>
          </cell>
        </row>
        <row r="681">
          <cell r="C681" t="str">
            <v>BA2440</v>
          </cell>
          <cell r="K681">
            <v>0</v>
          </cell>
        </row>
        <row r="682">
          <cell r="C682" t="str">
            <v>BA2440</v>
          </cell>
          <cell r="K682">
            <v>6564.05</v>
          </cell>
        </row>
        <row r="683">
          <cell r="C683" t="str">
            <v>BA2480</v>
          </cell>
          <cell r="K683">
            <v>120425.57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C686" t="str">
            <v>BA2480</v>
          </cell>
          <cell r="K686">
            <v>12875.46</v>
          </cell>
        </row>
        <row r="687">
          <cell r="K687">
            <v>0</v>
          </cell>
        </row>
        <row r="688">
          <cell r="C688" t="str">
            <v>BA2480</v>
          </cell>
          <cell r="K688">
            <v>10360.86</v>
          </cell>
        </row>
        <row r="689">
          <cell r="C689" t="str">
            <v>BA2480</v>
          </cell>
          <cell r="K689">
            <v>0</v>
          </cell>
        </row>
        <row r="690">
          <cell r="C690" t="str">
            <v>BA2480</v>
          </cell>
          <cell r="K690">
            <v>0</v>
          </cell>
        </row>
        <row r="691">
          <cell r="C691" t="str">
            <v>BA2480</v>
          </cell>
          <cell r="K691">
            <v>0</v>
          </cell>
        </row>
        <row r="692">
          <cell r="C692" t="str">
            <v>BA2480</v>
          </cell>
          <cell r="K692">
            <v>42214.65</v>
          </cell>
        </row>
        <row r="693">
          <cell r="K693">
            <v>0</v>
          </cell>
        </row>
        <row r="694">
          <cell r="C694" t="str">
            <v>BA2450</v>
          </cell>
          <cell r="K694">
            <v>0</v>
          </cell>
        </row>
        <row r="695">
          <cell r="C695" t="str">
            <v>BA2450</v>
          </cell>
          <cell r="K695">
            <v>0</v>
          </cell>
        </row>
        <row r="696">
          <cell r="C696" t="str">
            <v>BA2450</v>
          </cell>
          <cell r="K696">
            <v>0</v>
          </cell>
        </row>
        <row r="697">
          <cell r="C697" t="str">
            <v>BA2450</v>
          </cell>
          <cell r="K697">
            <v>0</v>
          </cell>
        </row>
        <row r="698">
          <cell r="C698" t="str">
            <v>BA2450</v>
          </cell>
          <cell r="K698">
            <v>0</v>
          </cell>
        </row>
        <row r="699">
          <cell r="C699" t="str">
            <v>BA2450</v>
          </cell>
          <cell r="K699">
            <v>0</v>
          </cell>
        </row>
        <row r="700">
          <cell r="C700" t="str">
            <v>BA2450</v>
          </cell>
          <cell r="K700">
            <v>0</v>
          </cell>
        </row>
        <row r="701">
          <cell r="C701" t="str">
            <v>BA2450</v>
          </cell>
          <cell r="K701">
            <v>0</v>
          </cell>
        </row>
        <row r="702">
          <cell r="C702" t="str">
            <v>BA2490</v>
          </cell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C705" t="str">
            <v>BA2490</v>
          </cell>
          <cell r="K705">
            <v>0</v>
          </cell>
        </row>
        <row r="706">
          <cell r="K706">
            <v>0</v>
          </cell>
        </row>
        <row r="707">
          <cell r="C707" t="str">
            <v>BA2490</v>
          </cell>
          <cell r="K707">
            <v>0</v>
          </cell>
        </row>
        <row r="708">
          <cell r="C708" t="str">
            <v>BA2490</v>
          </cell>
          <cell r="K708">
            <v>0</v>
          </cell>
        </row>
        <row r="709">
          <cell r="C709" t="str">
            <v>BA2490</v>
          </cell>
          <cell r="K709">
            <v>0</v>
          </cell>
        </row>
        <row r="710">
          <cell r="C710" t="str">
            <v>BA2490</v>
          </cell>
          <cell r="K710">
            <v>0</v>
          </cell>
        </row>
        <row r="711">
          <cell r="C711" t="str">
            <v>BA2490</v>
          </cell>
          <cell r="K711">
            <v>0</v>
          </cell>
        </row>
        <row r="712">
          <cell r="K712">
            <v>1725485.1999999997</v>
          </cell>
        </row>
        <row r="713">
          <cell r="K713">
            <v>370774.42000000004</v>
          </cell>
        </row>
        <row r="714">
          <cell r="C714" t="str">
            <v>BA2540</v>
          </cell>
          <cell r="K714">
            <v>38734.26</v>
          </cell>
        </row>
        <row r="715">
          <cell r="C715" t="str">
            <v>BA2540</v>
          </cell>
          <cell r="K715">
            <v>0</v>
          </cell>
        </row>
        <row r="716">
          <cell r="C716" t="str">
            <v>BA2540</v>
          </cell>
          <cell r="K716">
            <v>29.32</v>
          </cell>
        </row>
        <row r="717">
          <cell r="C717" t="str">
            <v>BA2551</v>
          </cell>
          <cell r="K717">
            <v>7756.77</v>
          </cell>
        </row>
        <row r="718">
          <cell r="C718" t="str">
            <v>BA2540</v>
          </cell>
          <cell r="K718">
            <v>23755.5</v>
          </cell>
        </row>
        <row r="719">
          <cell r="C719" t="str">
            <v>BA2540</v>
          </cell>
          <cell r="K719">
            <v>0</v>
          </cell>
        </row>
        <row r="720">
          <cell r="C720" t="str">
            <v>BA2540</v>
          </cell>
          <cell r="K720">
            <v>6338.33</v>
          </cell>
        </row>
        <row r="721">
          <cell r="C721" t="str">
            <v>BA2551</v>
          </cell>
          <cell r="K721">
            <v>0</v>
          </cell>
        </row>
        <row r="722">
          <cell r="C722" t="str">
            <v>BA2540</v>
          </cell>
          <cell r="K722">
            <v>30987.39</v>
          </cell>
        </row>
        <row r="723">
          <cell r="C723" t="str">
            <v>BA2540</v>
          </cell>
          <cell r="K723">
            <v>0</v>
          </cell>
        </row>
        <row r="724">
          <cell r="C724" t="str">
            <v>BA2540</v>
          </cell>
          <cell r="K724">
            <v>6338.33</v>
          </cell>
        </row>
        <row r="725">
          <cell r="C725" t="str">
            <v>BA2551</v>
          </cell>
          <cell r="K725">
            <v>0</v>
          </cell>
        </row>
        <row r="726">
          <cell r="C726" t="str">
            <v>BA2540</v>
          </cell>
          <cell r="K726">
            <v>0</v>
          </cell>
        </row>
        <row r="727">
          <cell r="C727" t="str">
            <v>BA2540</v>
          </cell>
          <cell r="K727">
            <v>0</v>
          </cell>
        </row>
        <row r="728">
          <cell r="C728" t="str">
            <v>BA2540</v>
          </cell>
          <cell r="K728">
            <v>0</v>
          </cell>
        </row>
        <row r="729">
          <cell r="C729" t="str">
            <v>BA2540</v>
          </cell>
          <cell r="K729">
            <v>14288.29</v>
          </cell>
        </row>
        <row r="730">
          <cell r="C730" t="str">
            <v>BA2540</v>
          </cell>
          <cell r="K730">
            <v>249.13</v>
          </cell>
        </row>
        <row r="731">
          <cell r="C731" t="str">
            <v>BA2540</v>
          </cell>
          <cell r="K731">
            <v>458.82</v>
          </cell>
        </row>
        <row r="732">
          <cell r="C732" t="str">
            <v>BA2540</v>
          </cell>
          <cell r="K732">
            <v>241838.28</v>
          </cell>
        </row>
        <row r="733">
          <cell r="C733" t="str">
            <v>BA2540</v>
          </cell>
          <cell r="K733">
            <v>0</v>
          </cell>
        </row>
        <row r="734">
          <cell r="K734">
            <v>1354710.7799999998</v>
          </cell>
        </row>
        <row r="735">
          <cell r="C735" t="str">
            <v>BA2550</v>
          </cell>
          <cell r="K735">
            <v>251.5</v>
          </cell>
        </row>
        <row r="736">
          <cell r="C736" t="str">
            <v>BA2550</v>
          </cell>
          <cell r="K736">
            <v>127823.82</v>
          </cell>
        </row>
        <row r="737">
          <cell r="C737" t="str">
            <v>BA2550</v>
          </cell>
          <cell r="K737">
            <v>95945.45</v>
          </cell>
        </row>
        <row r="738">
          <cell r="C738" t="str">
            <v>BA1700</v>
          </cell>
          <cell r="K738">
            <v>15270.5</v>
          </cell>
        </row>
        <row r="739">
          <cell r="C739" t="str">
            <v>BA1690</v>
          </cell>
          <cell r="K739">
            <v>641999.69999999995</v>
          </cell>
        </row>
        <row r="740">
          <cell r="C740" t="str">
            <v>BA2550</v>
          </cell>
          <cell r="K740">
            <v>190225.41</v>
          </cell>
        </row>
        <row r="741">
          <cell r="C741" t="str">
            <v>BA2510</v>
          </cell>
          <cell r="K741">
            <v>278194.40000000002</v>
          </cell>
        </row>
        <row r="742">
          <cell r="C742" t="str">
            <v>BA2520</v>
          </cell>
          <cell r="K742">
            <v>0</v>
          </cell>
        </row>
        <row r="743">
          <cell r="C743" t="str">
            <v>BA2552</v>
          </cell>
          <cell r="K743">
            <v>5000</v>
          </cell>
        </row>
        <row r="744">
          <cell r="K744">
            <v>92758.91</v>
          </cell>
        </row>
        <row r="745">
          <cell r="K745">
            <v>92758.91</v>
          </cell>
        </row>
        <row r="746">
          <cell r="C746" t="str">
            <v>BA2570</v>
          </cell>
          <cell r="K746">
            <v>0</v>
          </cell>
        </row>
        <row r="747">
          <cell r="C747" t="str">
            <v>BA2570</v>
          </cell>
          <cell r="K747">
            <v>0</v>
          </cell>
        </row>
        <row r="748">
          <cell r="C748" t="str">
            <v>BA2570</v>
          </cell>
          <cell r="K748">
            <v>0</v>
          </cell>
        </row>
        <row r="749">
          <cell r="C749" t="str">
            <v>BA2570</v>
          </cell>
          <cell r="K749">
            <v>0</v>
          </cell>
        </row>
        <row r="750">
          <cell r="C750" t="str">
            <v>BA2570</v>
          </cell>
          <cell r="K750">
            <v>92758.91</v>
          </cell>
        </row>
        <row r="751">
          <cell r="C751" t="str">
            <v>BA2570</v>
          </cell>
          <cell r="K751">
            <v>0</v>
          </cell>
        </row>
        <row r="752">
          <cell r="C752" t="str">
            <v>BA2570</v>
          </cell>
          <cell r="K752">
            <v>0</v>
          </cell>
        </row>
        <row r="753">
          <cell r="C753" t="str">
            <v>BA2570</v>
          </cell>
          <cell r="K753">
            <v>0</v>
          </cell>
        </row>
        <row r="754">
          <cell r="K754">
            <v>2785948.4099999997</v>
          </cell>
        </row>
        <row r="755">
          <cell r="K755">
            <v>2785948.4099999997</v>
          </cell>
        </row>
        <row r="756">
          <cell r="C756" t="str">
            <v>BA2610</v>
          </cell>
          <cell r="K756">
            <v>839076.38</v>
          </cell>
        </row>
        <row r="757">
          <cell r="C757" t="str">
            <v>BA2600</v>
          </cell>
          <cell r="K757">
            <v>0</v>
          </cell>
        </row>
        <row r="758">
          <cell r="C758" t="str">
            <v>BA2620</v>
          </cell>
          <cell r="K758">
            <v>0</v>
          </cell>
        </row>
        <row r="759">
          <cell r="C759" t="str">
            <v>BA2620</v>
          </cell>
          <cell r="K759">
            <v>28250.84</v>
          </cell>
        </row>
        <row r="760">
          <cell r="C760" t="str">
            <v>BA2620</v>
          </cell>
          <cell r="K760">
            <v>1709077.01</v>
          </cell>
        </row>
        <row r="761">
          <cell r="C761" t="str">
            <v>BA2620</v>
          </cell>
          <cell r="K761">
            <v>0</v>
          </cell>
        </row>
        <row r="762">
          <cell r="C762" t="str">
            <v>BA2620</v>
          </cell>
          <cell r="K762">
            <v>24590.09</v>
          </cell>
        </row>
        <row r="763">
          <cell r="C763" t="str">
            <v>BA2620</v>
          </cell>
          <cell r="K763">
            <v>118229.11</v>
          </cell>
        </row>
        <row r="764">
          <cell r="C764" t="str">
            <v>BA2620</v>
          </cell>
          <cell r="K764">
            <v>13286.17</v>
          </cell>
        </row>
        <row r="765">
          <cell r="C765" t="str">
            <v>BA2620</v>
          </cell>
          <cell r="K765">
            <v>50571.040000000001</v>
          </cell>
        </row>
        <row r="766">
          <cell r="C766" t="str">
            <v>BA2620</v>
          </cell>
          <cell r="K766">
            <v>809.48</v>
          </cell>
        </row>
        <row r="767">
          <cell r="C767" t="str">
            <v>BA2620</v>
          </cell>
          <cell r="K767">
            <v>22.57</v>
          </cell>
        </row>
        <row r="768">
          <cell r="C768" t="str">
            <v>BA2620</v>
          </cell>
          <cell r="K768">
            <v>0</v>
          </cell>
        </row>
        <row r="769">
          <cell r="C769" t="str">
            <v>BA2620</v>
          </cell>
          <cell r="K769">
            <v>2035.72</v>
          </cell>
        </row>
        <row r="770">
          <cell r="C770" t="str">
            <v>BA2620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BA2640</v>
          </cell>
          <cell r="K773">
            <v>0</v>
          </cell>
        </row>
        <row r="774">
          <cell r="C774" t="str">
            <v>BA2640</v>
          </cell>
          <cell r="K774">
            <v>0</v>
          </cell>
        </row>
        <row r="775">
          <cell r="C775" t="str">
            <v>BA2640</v>
          </cell>
          <cell r="K775">
            <v>0</v>
          </cell>
        </row>
        <row r="776">
          <cell r="C776" t="str">
            <v>BA2640</v>
          </cell>
          <cell r="K776">
            <v>0</v>
          </cell>
        </row>
        <row r="777">
          <cell r="C777" t="str">
            <v>BA2640</v>
          </cell>
          <cell r="K777">
            <v>0</v>
          </cell>
        </row>
        <row r="778">
          <cell r="C778" t="str">
            <v>BA2640</v>
          </cell>
          <cell r="K778">
            <v>0</v>
          </cell>
        </row>
        <row r="779">
          <cell r="C779" t="str">
            <v>BA2640</v>
          </cell>
          <cell r="K779">
            <v>0</v>
          </cell>
        </row>
        <row r="780">
          <cell r="C780" t="str">
            <v>BA2640</v>
          </cell>
          <cell r="K780">
            <v>0</v>
          </cell>
        </row>
        <row r="781">
          <cell r="C781" t="str">
            <v>BA2640</v>
          </cell>
          <cell r="K781">
            <v>0</v>
          </cell>
        </row>
        <row r="782">
          <cell r="C782" t="str">
            <v>BA2640</v>
          </cell>
          <cell r="K782">
            <v>0</v>
          </cell>
        </row>
        <row r="783">
          <cell r="C783" t="str">
            <v>BA2640</v>
          </cell>
          <cell r="K783">
            <v>0</v>
          </cell>
        </row>
        <row r="784">
          <cell r="C784" t="str">
            <v>BA2640</v>
          </cell>
          <cell r="K784">
            <v>0</v>
          </cell>
        </row>
        <row r="785">
          <cell r="K785">
            <v>0</v>
          </cell>
        </row>
        <row r="786">
          <cell r="K786">
            <v>0</v>
          </cell>
        </row>
        <row r="787">
          <cell r="C787" t="str">
            <v>BA2650</v>
          </cell>
          <cell r="K787">
            <v>0</v>
          </cell>
        </row>
        <row r="788">
          <cell r="C788" t="str">
            <v>BA2650</v>
          </cell>
          <cell r="K788">
            <v>0</v>
          </cell>
        </row>
        <row r="789">
          <cell r="C789" t="str">
            <v>BA2650</v>
          </cell>
          <cell r="K789">
            <v>0</v>
          </cell>
        </row>
        <row r="790">
          <cell r="C790" t="str">
            <v>BA2650</v>
          </cell>
          <cell r="K790">
            <v>0</v>
          </cell>
        </row>
        <row r="791">
          <cell r="C791" t="str">
            <v>BA2650</v>
          </cell>
          <cell r="K791">
            <v>0</v>
          </cell>
        </row>
        <row r="792">
          <cell r="C792" t="str">
            <v>BA2650</v>
          </cell>
          <cell r="K792">
            <v>0</v>
          </cell>
        </row>
        <row r="793">
          <cell r="C793" t="str">
            <v>BA2650</v>
          </cell>
          <cell r="K793">
            <v>0</v>
          </cell>
        </row>
        <row r="794">
          <cell r="C794" t="str">
            <v>BA2650</v>
          </cell>
          <cell r="K794">
            <v>0</v>
          </cell>
        </row>
        <row r="795">
          <cell r="C795" t="str">
            <v>BA2650</v>
          </cell>
          <cell r="K795">
            <v>0</v>
          </cell>
        </row>
        <row r="796">
          <cell r="C796" t="str">
            <v>BA2650</v>
          </cell>
          <cell r="K796">
            <v>0</v>
          </cell>
        </row>
        <row r="797">
          <cell r="C797" t="str">
            <v>BA2650</v>
          </cell>
          <cell r="K797">
            <v>0</v>
          </cell>
        </row>
        <row r="798">
          <cell r="C798" t="str">
            <v>BA2650</v>
          </cell>
          <cell r="K798">
            <v>0</v>
          </cell>
        </row>
        <row r="799">
          <cell r="C799" t="str">
            <v>BA2650</v>
          </cell>
          <cell r="K799">
            <v>0</v>
          </cell>
        </row>
        <row r="800">
          <cell r="C800" t="str">
            <v>BA2650</v>
          </cell>
          <cell r="K800">
            <v>0</v>
          </cell>
        </row>
        <row r="801">
          <cell r="C801" t="str">
            <v>BA2650</v>
          </cell>
          <cell r="K801">
            <v>0</v>
          </cell>
        </row>
        <row r="802">
          <cell r="C802" t="str">
            <v>BA2650</v>
          </cell>
          <cell r="K802">
            <v>0</v>
          </cell>
        </row>
        <row r="803">
          <cell r="C803" t="str">
            <v>BA2650</v>
          </cell>
          <cell r="K803">
            <v>0</v>
          </cell>
        </row>
        <row r="804">
          <cell r="C804" t="str">
            <v>BA2650</v>
          </cell>
          <cell r="K804">
            <v>0</v>
          </cell>
        </row>
        <row r="805">
          <cell r="C805" t="str">
            <v>BA2650</v>
          </cell>
          <cell r="K805">
            <v>0</v>
          </cell>
        </row>
        <row r="806">
          <cell r="C806" t="str">
            <v>BA2650</v>
          </cell>
          <cell r="K806">
            <v>0</v>
          </cell>
        </row>
        <row r="807">
          <cell r="C807" t="str">
            <v>BA2650</v>
          </cell>
          <cell r="K807">
            <v>0</v>
          </cell>
        </row>
        <row r="808">
          <cell r="C808" t="str">
            <v>BA2650</v>
          </cell>
          <cell r="K808">
            <v>0</v>
          </cell>
        </row>
        <row r="809">
          <cell r="C809" t="str">
            <v>BA2650</v>
          </cell>
          <cell r="K809">
            <v>0</v>
          </cell>
        </row>
        <row r="810">
          <cell r="C810" t="str">
            <v>BA2650</v>
          </cell>
          <cell r="K810">
            <v>0</v>
          </cell>
        </row>
        <row r="811">
          <cell r="C811" t="str">
            <v>BA2650</v>
          </cell>
          <cell r="K811">
            <v>0</v>
          </cell>
        </row>
        <row r="812">
          <cell r="C812" t="str">
            <v>BA2650</v>
          </cell>
          <cell r="K812">
            <v>0</v>
          </cell>
        </row>
        <row r="813">
          <cell r="C813" t="str">
            <v>BA2650</v>
          </cell>
          <cell r="K813">
            <v>0</v>
          </cell>
        </row>
        <row r="814">
          <cell r="C814" t="str">
            <v>BA2650</v>
          </cell>
          <cell r="K814">
            <v>0</v>
          </cell>
        </row>
        <row r="815">
          <cell r="C815" t="str">
            <v>BA2650</v>
          </cell>
          <cell r="K815">
            <v>0</v>
          </cell>
        </row>
        <row r="816">
          <cell r="C816" t="str">
            <v>BA2650</v>
          </cell>
          <cell r="K816">
            <v>0</v>
          </cell>
        </row>
        <row r="817">
          <cell r="C817" t="str">
            <v>BA2650</v>
          </cell>
          <cell r="K817">
            <v>0</v>
          </cell>
        </row>
        <row r="818">
          <cell r="C818" t="str">
            <v>BA2650</v>
          </cell>
          <cell r="K818">
            <v>0</v>
          </cell>
        </row>
        <row r="819">
          <cell r="C819" t="str">
            <v>BA2650</v>
          </cell>
          <cell r="K819">
            <v>0</v>
          </cell>
        </row>
        <row r="820">
          <cell r="C820" t="str">
            <v>BA2650</v>
          </cell>
          <cell r="K820">
            <v>0</v>
          </cell>
        </row>
        <row r="821">
          <cell r="C821" t="str">
            <v>BA2650</v>
          </cell>
          <cell r="K821">
            <v>0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C824" t="str">
            <v>BA2671</v>
          </cell>
          <cell r="K824">
            <v>0</v>
          </cell>
        </row>
        <row r="825">
          <cell r="C825" t="str">
            <v>BA2671</v>
          </cell>
          <cell r="K825">
            <v>0</v>
          </cell>
        </row>
        <row r="826">
          <cell r="C826" t="str">
            <v>BA2671</v>
          </cell>
          <cell r="K826">
            <v>0</v>
          </cell>
        </row>
        <row r="827">
          <cell r="C827" t="str">
            <v>BA2671</v>
          </cell>
          <cell r="K827">
            <v>0</v>
          </cell>
        </row>
        <row r="828">
          <cell r="C828" t="str">
            <v>BA2671</v>
          </cell>
          <cell r="K828">
            <v>0</v>
          </cell>
        </row>
        <row r="829">
          <cell r="C829" t="str">
            <v>BA2672</v>
          </cell>
          <cell r="K829">
            <v>0</v>
          </cell>
        </row>
        <row r="830">
          <cell r="C830" t="str">
            <v>BA2672</v>
          </cell>
          <cell r="K830">
            <v>0</v>
          </cell>
        </row>
        <row r="831">
          <cell r="C831" t="str">
            <v>BA2674</v>
          </cell>
          <cell r="K831">
            <v>0</v>
          </cell>
        </row>
        <row r="832">
          <cell r="C832" t="str">
            <v>BA2675</v>
          </cell>
          <cell r="K832">
            <v>0</v>
          </cell>
        </row>
        <row r="833">
          <cell r="C833" t="str">
            <v>BA2675</v>
          </cell>
          <cell r="K833">
            <v>0</v>
          </cell>
        </row>
        <row r="834">
          <cell r="C834" t="str">
            <v>BA2673</v>
          </cell>
          <cell r="K834">
            <v>0</v>
          </cell>
        </row>
        <row r="835">
          <cell r="C835" t="str">
            <v>BA2676</v>
          </cell>
          <cell r="K835">
            <v>0</v>
          </cell>
        </row>
        <row r="836">
          <cell r="C836" t="str">
            <v>BA2673</v>
          </cell>
          <cell r="K836">
            <v>0</v>
          </cell>
        </row>
        <row r="837">
          <cell r="C837" t="str">
            <v>BA2671</v>
          </cell>
          <cell r="K837">
            <v>0</v>
          </cell>
        </row>
        <row r="838">
          <cell r="C838" t="str">
            <v>BA2673</v>
          </cell>
          <cell r="K838">
            <v>0</v>
          </cell>
        </row>
        <row r="839">
          <cell r="C839" t="str">
            <v>BA2673</v>
          </cell>
          <cell r="K839">
            <v>0</v>
          </cell>
        </row>
        <row r="840">
          <cell r="C840" t="str">
            <v>BA2673</v>
          </cell>
          <cell r="K840">
            <v>0</v>
          </cell>
        </row>
        <row r="841">
          <cell r="C841" t="str">
            <v>BA2673</v>
          </cell>
          <cell r="K841">
            <v>0</v>
          </cell>
        </row>
        <row r="842">
          <cell r="C842" t="str">
            <v>BA2673</v>
          </cell>
          <cell r="K842">
            <v>0</v>
          </cell>
        </row>
        <row r="843">
          <cell r="C843" t="str">
            <v>BA2677</v>
          </cell>
          <cell r="K843">
            <v>0</v>
          </cell>
        </row>
        <row r="844">
          <cell r="C844" t="str">
            <v>BA2677</v>
          </cell>
          <cell r="K844">
            <v>0</v>
          </cell>
        </row>
        <row r="845">
          <cell r="C845" t="str">
            <v>BA2672</v>
          </cell>
          <cell r="K845">
            <v>0</v>
          </cell>
        </row>
        <row r="846">
          <cell r="C846" t="str">
            <v>BA2672</v>
          </cell>
          <cell r="K846">
            <v>0</v>
          </cell>
        </row>
        <row r="847">
          <cell r="C847" t="str">
            <v>BA2672</v>
          </cell>
          <cell r="K847">
            <v>0</v>
          </cell>
        </row>
        <row r="848">
          <cell r="C848" t="str">
            <v>BA2678</v>
          </cell>
          <cell r="K848">
            <v>0</v>
          </cell>
        </row>
        <row r="849">
          <cell r="K849">
            <v>0</v>
          </cell>
        </row>
        <row r="850">
          <cell r="K850">
            <v>0</v>
          </cell>
        </row>
        <row r="851">
          <cell r="C851" t="str">
            <v>BA2681</v>
          </cell>
          <cell r="K851">
            <v>0</v>
          </cell>
        </row>
        <row r="852">
          <cell r="C852" t="str">
            <v>BA2682</v>
          </cell>
          <cell r="K852">
            <v>0</v>
          </cell>
        </row>
        <row r="853">
          <cell r="C853" t="str">
            <v>BA2683</v>
          </cell>
          <cell r="K853">
            <v>0</v>
          </cell>
        </row>
        <row r="854">
          <cell r="C854" t="str">
            <v>BA2683</v>
          </cell>
          <cell r="K854">
            <v>0</v>
          </cell>
        </row>
        <row r="855">
          <cell r="C855" t="str">
            <v>BA2684</v>
          </cell>
          <cell r="K855">
            <v>0</v>
          </cell>
        </row>
        <row r="856">
          <cell r="C856" t="str">
            <v>BA2685</v>
          </cell>
          <cell r="K856">
            <v>0</v>
          </cell>
        </row>
        <row r="857">
          <cell r="C857" t="str">
            <v>BA2685</v>
          </cell>
          <cell r="K857">
            <v>0</v>
          </cell>
        </row>
        <row r="858">
          <cell r="C858" t="str">
            <v>BA2685</v>
          </cell>
          <cell r="K858">
            <v>0</v>
          </cell>
        </row>
        <row r="859">
          <cell r="C859" t="str">
            <v>BA2685</v>
          </cell>
          <cell r="K859">
            <v>0</v>
          </cell>
        </row>
        <row r="860">
          <cell r="C860" t="str">
            <v>BA2685</v>
          </cell>
          <cell r="K860">
            <v>0</v>
          </cell>
        </row>
        <row r="861">
          <cell r="C861" t="str">
            <v>BA2685</v>
          </cell>
          <cell r="K861">
            <v>0</v>
          </cell>
        </row>
        <row r="862">
          <cell r="C862" t="str">
            <v>BA2686</v>
          </cell>
          <cell r="K862">
            <v>0</v>
          </cell>
        </row>
        <row r="863">
          <cell r="K863">
            <v>0</v>
          </cell>
        </row>
        <row r="864">
          <cell r="K864">
            <v>3355877.57</v>
          </cell>
        </row>
        <row r="865">
          <cell r="K865">
            <v>2936604.29</v>
          </cell>
        </row>
        <row r="866">
          <cell r="C866" t="str">
            <v>BA2890</v>
          </cell>
          <cell r="K866">
            <v>0</v>
          </cell>
        </row>
        <row r="867">
          <cell r="C867" t="str">
            <v>BA2760</v>
          </cell>
          <cell r="K867">
            <v>92750.32</v>
          </cell>
        </row>
        <row r="868">
          <cell r="C868" t="str">
            <v>BA2840</v>
          </cell>
          <cell r="K868">
            <v>228195.88</v>
          </cell>
        </row>
        <row r="869">
          <cell r="C869" t="str">
            <v>BA2840</v>
          </cell>
          <cell r="K869">
            <v>152130.59</v>
          </cell>
        </row>
        <row r="870">
          <cell r="C870" t="str">
            <v>BA2840</v>
          </cell>
          <cell r="K870">
            <v>76065.289999999994</v>
          </cell>
        </row>
        <row r="871">
          <cell r="C871" t="str">
            <v>BA2890</v>
          </cell>
          <cell r="K871">
            <v>401376.71</v>
          </cell>
        </row>
        <row r="872">
          <cell r="C872" t="str">
            <v>BA2860</v>
          </cell>
          <cell r="K872">
            <v>560045.75</v>
          </cell>
        </row>
        <row r="873">
          <cell r="C873" t="str">
            <v>BA2870</v>
          </cell>
          <cell r="K873">
            <v>80311</v>
          </cell>
        </row>
        <row r="874">
          <cell r="C874" t="str">
            <v>BA2880</v>
          </cell>
          <cell r="K874">
            <v>1292299.5</v>
          </cell>
        </row>
        <row r="875">
          <cell r="C875" t="str">
            <v>BA2850</v>
          </cell>
          <cell r="K875">
            <v>53429.25</v>
          </cell>
        </row>
        <row r="876">
          <cell r="C876" t="str">
            <v>BA2881</v>
          </cell>
          <cell r="K876">
            <v>0</v>
          </cell>
        </row>
        <row r="877">
          <cell r="C877" t="str">
            <v>BA2882</v>
          </cell>
          <cell r="K877">
            <v>0</v>
          </cell>
        </row>
        <row r="878">
          <cell r="C878" t="str">
            <v>BA2883</v>
          </cell>
          <cell r="K878">
            <v>0</v>
          </cell>
        </row>
        <row r="879">
          <cell r="C879" t="str">
            <v>BA2884</v>
          </cell>
          <cell r="K879">
            <v>0</v>
          </cell>
        </row>
        <row r="880">
          <cell r="K880">
            <v>419273.27999999997</v>
          </cell>
        </row>
        <row r="881">
          <cell r="C881" t="str">
            <v>BA2710</v>
          </cell>
          <cell r="K881">
            <v>5000</v>
          </cell>
        </row>
        <row r="882">
          <cell r="C882" t="str">
            <v>BA2720</v>
          </cell>
          <cell r="K882">
            <v>83927.99</v>
          </cell>
        </row>
        <row r="883">
          <cell r="C883" t="str">
            <v>BA2730</v>
          </cell>
          <cell r="K883">
            <v>10000</v>
          </cell>
        </row>
        <row r="884">
          <cell r="C884" t="str">
            <v>BA2740</v>
          </cell>
          <cell r="K884">
            <v>296881</v>
          </cell>
        </row>
        <row r="885">
          <cell r="C885" t="str">
            <v>BA2751</v>
          </cell>
          <cell r="K885">
            <v>15714.29</v>
          </cell>
        </row>
        <row r="886">
          <cell r="C886" t="str">
            <v>BA2741</v>
          </cell>
          <cell r="K886">
            <v>0</v>
          </cell>
        </row>
        <row r="887">
          <cell r="C887" t="str">
            <v>BA2750</v>
          </cell>
          <cell r="K887">
            <v>7750</v>
          </cell>
        </row>
        <row r="888">
          <cell r="K888">
            <v>0</v>
          </cell>
        </row>
        <row r="889">
          <cell r="C889" t="str">
            <v>BA2780</v>
          </cell>
          <cell r="K889">
            <v>0</v>
          </cell>
        </row>
        <row r="890">
          <cell r="C890" t="str">
            <v>BA2790</v>
          </cell>
          <cell r="K890">
            <v>0</v>
          </cell>
        </row>
        <row r="891">
          <cell r="C891" t="str">
            <v>BA2800</v>
          </cell>
          <cell r="K891">
            <v>0</v>
          </cell>
        </row>
        <row r="892">
          <cell r="C892" t="str">
            <v>BA2810</v>
          </cell>
          <cell r="K892">
            <v>0</v>
          </cell>
        </row>
        <row r="893">
          <cell r="C893" t="str">
            <v>BA2811</v>
          </cell>
          <cell r="K893">
            <v>0</v>
          </cell>
        </row>
        <row r="894">
          <cell r="C894" t="str">
            <v>BA2771</v>
          </cell>
          <cell r="K894">
            <v>0</v>
          </cell>
        </row>
        <row r="895">
          <cell r="K895">
            <v>10184.94</v>
          </cell>
        </row>
        <row r="896">
          <cell r="K896">
            <v>10184.94</v>
          </cell>
        </row>
        <row r="897">
          <cell r="C897" t="str">
            <v>CA0120</v>
          </cell>
          <cell r="K897">
            <v>0</v>
          </cell>
        </row>
        <row r="898">
          <cell r="C898" t="str">
            <v>CA0130</v>
          </cell>
          <cell r="K898">
            <v>0</v>
          </cell>
        </row>
        <row r="899">
          <cell r="C899" t="str">
            <v>CA0140</v>
          </cell>
          <cell r="K899">
            <v>10184.94</v>
          </cell>
        </row>
        <row r="900">
          <cell r="K900">
            <v>0</v>
          </cell>
        </row>
        <row r="901">
          <cell r="C901" t="str">
            <v>CA0160</v>
          </cell>
          <cell r="K901">
            <v>0</v>
          </cell>
        </row>
        <row r="902">
          <cell r="C902" t="str">
            <v>CA0170</v>
          </cell>
          <cell r="K902">
            <v>0</v>
          </cell>
        </row>
        <row r="903">
          <cell r="K903">
            <v>0</v>
          </cell>
        </row>
        <row r="904">
          <cell r="K904">
            <v>0</v>
          </cell>
        </row>
        <row r="905">
          <cell r="C905" t="str">
            <v>DA0020</v>
          </cell>
          <cell r="K905">
            <v>0</v>
          </cell>
        </row>
        <row r="906">
          <cell r="K906">
            <v>0</v>
          </cell>
        </row>
        <row r="907">
          <cell r="K907">
            <v>0</v>
          </cell>
        </row>
        <row r="908">
          <cell r="C908" t="str">
            <v>EA0270</v>
          </cell>
          <cell r="K908">
            <v>0</v>
          </cell>
        </row>
        <row r="909">
          <cell r="C909" t="str">
            <v>EA0270</v>
          </cell>
          <cell r="K909">
            <v>0</v>
          </cell>
        </row>
        <row r="910">
          <cell r="K910">
            <v>138765.09</v>
          </cell>
        </row>
        <row r="911">
          <cell r="K911">
            <v>138748.16</v>
          </cell>
        </row>
        <row r="912">
          <cell r="C912" t="str">
            <v>EA0290</v>
          </cell>
          <cell r="K912">
            <v>0</v>
          </cell>
        </row>
        <row r="913">
          <cell r="C913" t="str">
            <v>EA0290</v>
          </cell>
          <cell r="K913">
            <v>0</v>
          </cell>
        </row>
        <row r="914">
          <cell r="C914" t="str">
            <v>EA0330</v>
          </cell>
          <cell r="K914">
            <v>0</v>
          </cell>
        </row>
        <row r="915">
          <cell r="C915" t="str">
            <v>EA0340</v>
          </cell>
          <cell r="K915">
            <v>0</v>
          </cell>
        </row>
        <row r="916">
          <cell r="C916" t="str">
            <v>EA0450</v>
          </cell>
          <cell r="K916">
            <v>0</v>
          </cell>
        </row>
        <row r="917">
          <cell r="C917" t="str">
            <v>EA0360</v>
          </cell>
          <cell r="K917">
            <v>0</v>
          </cell>
        </row>
        <row r="918">
          <cell r="C918" t="str">
            <v>EA0380</v>
          </cell>
          <cell r="K918">
            <v>0</v>
          </cell>
        </row>
        <row r="919">
          <cell r="C919" t="str">
            <v>EA0390</v>
          </cell>
          <cell r="K919">
            <v>0</v>
          </cell>
        </row>
        <row r="920">
          <cell r="C920" t="str">
            <v>EA0400</v>
          </cell>
          <cell r="K920">
            <v>0</v>
          </cell>
        </row>
        <row r="921">
          <cell r="C921" t="str">
            <v>EA0410</v>
          </cell>
          <cell r="K921">
            <v>5611.74</v>
          </cell>
        </row>
        <row r="922">
          <cell r="C922" t="str">
            <v>EA0420</v>
          </cell>
          <cell r="K922">
            <v>0</v>
          </cell>
        </row>
        <row r="923">
          <cell r="C923" t="str">
            <v>EA0430</v>
          </cell>
          <cell r="K923">
            <v>0</v>
          </cell>
        </row>
        <row r="924">
          <cell r="C924" t="str">
            <v>EA0440</v>
          </cell>
          <cell r="K924">
            <v>111542.47</v>
          </cell>
        </row>
        <row r="925">
          <cell r="C925" t="str">
            <v>EA0450</v>
          </cell>
          <cell r="K925">
            <v>0</v>
          </cell>
        </row>
        <row r="926">
          <cell r="C926" t="str">
            <v>EA0461</v>
          </cell>
          <cell r="K926">
            <v>0</v>
          </cell>
        </row>
        <row r="927">
          <cell r="C927" t="str">
            <v>EA0470</v>
          </cell>
          <cell r="K927">
            <v>0</v>
          </cell>
        </row>
        <row r="928">
          <cell r="C928" t="str">
            <v>EA0490</v>
          </cell>
          <cell r="K928">
            <v>0</v>
          </cell>
        </row>
        <row r="929">
          <cell r="C929" t="str">
            <v>EA0500</v>
          </cell>
          <cell r="K929">
            <v>0</v>
          </cell>
        </row>
        <row r="930">
          <cell r="C930" t="str">
            <v>EA0510</v>
          </cell>
          <cell r="K930">
            <v>0</v>
          </cell>
        </row>
        <row r="931">
          <cell r="C931" t="str">
            <v>EA0520</v>
          </cell>
          <cell r="K931">
            <v>0</v>
          </cell>
        </row>
        <row r="932">
          <cell r="C932" t="str">
            <v>EA0530</v>
          </cell>
          <cell r="K932">
            <v>0</v>
          </cell>
        </row>
        <row r="933">
          <cell r="C933" t="str">
            <v>EA0540</v>
          </cell>
          <cell r="K933">
            <v>0</v>
          </cell>
        </row>
        <row r="934">
          <cell r="C934" t="str">
            <v>EA0550</v>
          </cell>
          <cell r="K934">
            <v>1545.31</v>
          </cell>
        </row>
        <row r="935">
          <cell r="C935" t="str">
            <v>EA0290</v>
          </cell>
          <cell r="K935">
            <v>0</v>
          </cell>
        </row>
        <row r="936">
          <cell r="C936" t="str">
            <v>EA0300</v>
          </cell>
          <cell r="K936">
            <v>8000</v>
          </cell>
        </row>
        <row r="937">
          <cell r="C937" t="str">
            <v>EA0560</v>
          </cell>
          <cell r="K937">
            <v>12048.64</v>
          </cell>
        </row>
        <row r="938">
          <cell r="K938">
            <v>16.93</v>
          </cell>
        </row>
        <row r="939">
          <cell r="C939" t="str">
            <v>EA0560</v>
          </cell>
          <cell r="K939">
            <v>16.93</v>
          </cell>
        </row>
        <row r="940">
          <cell r="K940">
            <v>3910763.0799999996</v>
          </cell>
        </row>
        <row r="941">
          <cell r="K941">
            <v>3910763.0799999996</v>
          </cell>
        </row>
        <row r="942">
          <cell r="C942" t="str">
            <v>YA0020</v>
          </cell>
          <cell r="K942">
            <v>3661938.8</v>
          </cell>
        </row>
        <row r="943">
          <cell r="C943" t="str">
            <v>YA0030</v>
          </cell>
          <cell r="K943">
            <v>220152.4</v>
          </cell>
        </row>
        <row r="944">
          <cell r="C944" t="str">
            <v>YA0050</v>
          </cell>
          <cell r="K944">
            <v>0</v>
          </cell>
        </row>
        <row r="945">
          <cell r="C945" t="str">
            <v>YA0040</v>
          </cell>
          <cell r="K945">
            <v>28671.88</v>
          </cell>
        </row>
        <row r="946">
          <cell r="C946" t="str">
            <v>YA0020</v>
          </cell>
          <cell r="K946">
            <v>0</v>
          </cell>
        </row>
        <row r="947">
          <cell r="C947" t="str">
            <v>YA0070</v>
          </cell>
          <cell r="K947">
            <v>0</v>
          </cell>
        </row>
        <row r="948">
          <cell r="C948" t="str">
            <v>YA0080</v>
          </cell>
          <cell r="K948">
            <v>0</v>
          </cell>
        </row>
        <row r="949">
          <cell r="C949" t="str">
            <v>YA0090</v>
          </cell>
          <cell r="K949">
            <v>0</v>
          </cell>
        </row>
        <row r="950">
          <cell r="K950">
            <v>0</v>
          </cell>
        </row>
        <row r="951">
          <cell r="K951">
            <v>181883467.41999999</v>
          </cell>
        </row>
        <row r="952">
          <cell r="K952">
            <v>168283943.66999999</v>
          </cell>
        </row>
        <row r="953">
          <cell r="K953">
            <v>160812777.25</v>
          </cell>
        </row>
        <row r="954">
          <cell r="C954" t="str">
            <v>AA0031</v>
          </cell>
          <cell r="K954">
            <v>160812777.25</v>
          </cell>
        </row>
        <row r="955">
          <cell r="C955" t="str">
            <v>AA0032</v>
          </cell>
          <cell r="K955">
            <v>0</v>
          </cell>
        </row>
        <row r="956">
          <cell r="K956">
            <v>0</v>
          </cell>
        </row>
        <row r="957">
          <cell r="C957" t="str">
            <v>AA0034</v>
          </cell>
          <cell r="K957">
            <v>0</v>
          </cell>
        </row>
        <row r="958">
          <cell r="C958" t="str">
            <v>AA0035</v>
          </cell>
          <cell r="K958">
            <v>0</v>
          </cell>
        </row>
        <row r="959">
          <cell r="C959" t="str">
            <v>AA0040</v>
          </cell>
          <cell r="K959">
            <v>0</v>
          </cell>
        </row>
        <row r="960">
          <cell r="C960" t="str">
            <v>AA0036</v>
          </cell>
          <cell r="K960">
            <v>0</v>
          </cell>
        </row>
        <row r="961">
          <cell r="K961">
            <v>0</v>
          </cell>
        </row>
        <row r="962">
          <cell r="K962">
            <v>0</v>
          </cell>
        </row>
        <row r="963">
          <cell r="K963">
            <v>9322287.1799999997</v>
          </cell>
        </row>
        <row r="964">
          <cell r="C964" t="str">
            <v>AA0032</v>
          </cell>
          <cell r="K964">
            <v>82261.5</v>
          </cell>
        </row>
        <row r="965">
          <cell r="C965" t="str">
            <v>AA0032</v>
          </cell>
          <cell r="K965">
            <v>0</v>
          </cell>
        </row>
        <row r="966">
          <cell r="C966" t="str">
            <v>AA0160</v>
          </cell>
          <cell r="K966">
            <v>1147031.83</v>
          </cell>
        </row>
        <row r="967">
          <cell r="C967" t="str">
            <v>AA0150</v>
          </cell>
          <cell r="K967">
            <v>0</v>
          </cell>
        </row>
        <row r="968">
          <cell r="C968" t="str">
            <v>AA0070</v>
          </cell>
          <cell r="K968">
            <v>0</v>
          </cell>
        </row>
        <row r="969">
          <cell r="C969" t="str">
            <v>AA0070</v>
          </cell>
          <cell r="K969">
            <v>0</v>
          </cell>
        </row>
        <row r="970">
          <cell r="C970" t="str">
            <v>AA0070</v>
          </cell>
          <cell r="K970">
            <v>31376.77</v>
          </cell>
        </row>
        <row r="971">
          <cell r="C971" t="str">
            <v>AA0040</v>
          </cell>
          <cell r="K971">
            <v>0</v>
          </cell>
        </row>
        <row r="972">
          <cell r="C972" t="str">
            <v>AA0040</v>
          </cell>
          <cell r="K972">
            <v>0</v>
          </cell>
        </row>
        <row r="973">
          <cell r="C973" t="str">
            <v>AA0040</v>
          </cell>
          <cell r="K973">
            <v>0</v>
          </cell>
        </row>
        <row r="974">
          <cell r="C974" t="str">
            <v>AA0040</v>
          </cell>
          <cell r="K974">
            <v>0</v>
          </cell>
        </row>
        <row r="975">
          <cell r="C975" t="str">
            <v>AA0040</v>
          </cell>
          <cell r="K975">
            <v>3756629.5</v>
          </cell>
        </row>
        <row r="976">
          <cell r="C976" t="str">
            <v>AA0040</v>
          </cell>
          <cell r="K976">
            <v>0</v>
          </cell>
        </row>
        <row r="977">
          <cell r="C977" t="str">
            <v>AA0070</v>
          </cell>
          <cell r="K977">
            <v>0</v>
          </cell>
        </row>
        <row r="978">
          <cell r="C978" t="str">
            <v>AA0070</v>
          </cell>
          <cell r="K978">
            <v>0</v>
          </cell>
        </row>
        <row r="979">
          <cell r="C979" t="str">
            <v>AA0032</v>
          </cell>
          <cell r="K979">
            <v>0</v>
          </cell>
        </row>
        <row r="980">
          <cell r="C980" t="str">
            <v>AA0032</v>
          </cell>
          <cell r="K980">
            <v>0</v>
          </cell>
        </row>
        <row r="981">
          <cell r="C981" t="str">
            <v>AA0032</v>
          </cell>
          <cell r="K981">
            <v>0</v>
          </cell>
        </row>
        <row r="982">
          <cell r="C982" t="str">
            <v>AA0070</v>
          </cell>
          <cell r="K982">
            <v>0</v>
          </cell>
        </row>
        <row r="983">
          <cell r="C983" t="str">
            <v>AA0070</v>
          </cell>
          <cell r="K983">
            <v>0</v>
          </cell>
        </row>
        <row r="984">
          <cell r="C984" t="str">
            <v>AA0040</v>
          </cell>
          <cell r="K984">
            <v>144302.25</v>
          </cell>
        </row>
        <row r="985">
          <cell r="C985" t="str">
            <v>AA0070</v>
          </cell>
          <cell r="K985">
            <v>0</v>
          </cell>
        </row>
        <row r="986">
          <cell r="C986" t="str">
            <v>AA0070</v>
          </cell>
          <cell r="K986">
            <v>13537</v>
          </cell>
        </row>
        <row r="987">
          <cell r="C987" t="str">
            <v>AA0040</v>
          </cell>
          <cell r="K987">
            <v>0</v>
          </cell>
        </row>
        <row r="988">
          <cell r="C988" t="str">
            <v>AA0040</v>
          </cell>
          <cell r="K988">
            <v>343025</v>
          </cell>
        </row>
        <row r="989">
          <cell r="C989" t="str">
            <v>AA0070</v>
          </cell>
          <cell r="K989">
            <v>0</v>
          </cell>
        </row>
        <row r="990">
          <cell r="C990" t="str">
            <v>AA0150</v>
          </cell>
          <cell r="K990">
            <v>0</v>
          </cell>
        </row>
        <row r="991">
          <cell r="C991" t="str">
            <v>AA0150</v>
          </cell>
          <cell r="K991">
            <v>0</v>
          </cell>
        </row>
        <row r="992">
          <cell r="C992" t="str">
            <v>AA0070</v>
          </cell>
          <cell r="K992">
            <v>2935460</v>
          </cell>
        </row>
        <row r="993">
          <cell r="C993" t="str">
            <v>AA0070</v>
          </cell>
          <cell r="K993">
            <v>93002.16</v>
          </cell>
        </row>
        <row r="994">
          <cell r="C994" t="str">
            <v>AA0070</v>
          </cell>
          <cell r="K994">
            <v>0</v>
          </cell>
        </row>
        <row r="995">
          <cell r="C995" t="str">
            <v>AA0070</v>
          </cell>
          <cell r="K995">
            <v>1398.67</v>
          </cell>
        </row>
        <row r="996">
          <cell r="C996" t="str">
            <v>AA0032</v>
          </cell>
          <cell r="K996">
            <v>0</v>
          </cell>
        </row>
        <row r="997">
          <cell r="C997" t="str">
            <v>AA0070</v>
          </cell>
          <cell r="K997">
            <v>0</v>
          </cell>
        </row>
        <row r="998">
          <cell r="C998" t="str">
            <v>AA0032</v>
          </cell>
          <cell r="K998">
            <v>0</v>
          </cell>
        </row>
        <row r="999">
          <cell r="C999" t="str">
            <v>AA0032</v>
          </cell>
          <cell r="K999">
            <v>0</v>
          </cell>
        </row>
        <row r="1000">
          <cell r="C1000" t="str">
            <v>AA0032</v>
          </cell>
          <cell r="K1000">
            <v>0</v>
          </cell>
        </row>
        <row r="1001">
          <cell r="C1001" t="str">
            <v>AA0032</v>
          </cell>
          <cell r="K1001">
            <v>0</v>
          </cell>
        </row>
        <row r="1002">
          <cell r="C1002" t="str">
            <v>AA0032</v>
          </cell>
          <cell r="K1002">
            <v>0</v>
          </cell>
        </row>
        <row r="1003">
          <cell r="C1003" t="str">
            <v>AA0032</v>
          </cell>
          <cell r="K1003">
            <v>0</v>
          </cell>
        </row>
        <row r="1004">
          <cell r="C1004" t="str">
            <v>AA0070</v>
          </cell>
          <cell r="K1004">
            <v>0</v>
          </cell>
        </row>
        <row r="1005">
          <cell r="C1005" t="str">
            <v>AA0032</v>
          </cell>
          <cell r="K1005">
            <v>0</v>
          </cell>
        </row>
        <row r="1006">
          <cell r="C1006" t="str">
            <v>AA0032</v>
          </cell>
          <cell r="K1006">
            <v>0</v>
          </cell>
        </row>
        <row r="1007">
          <cell r="C1007" t="str">
            <v>AA0032</v>
          </cell>
          <cell r="K1007">
            <v>0</v>
          </cell>
        </row>
        <row r="1008">
          <cell r="C1008" t="str">
            <v>AA0070</v>
          </cell>
          <cell r="K1008">
            <v>0</v>
          </cell>
        </row>
        <row r="1009">
          <cell r="C1009" t="str">
            <v>AA0032</v>
          </cell>
          <cell r="K1009">
            <v>0</v>
          </cell>
        </row>
        <row r="1010">
          <cell r="C1010" t="str">
            <v>AA0070</v>
          </cell>
          <cell r="K1010">
            <v>0</v>
          </cell>
        </row>
        <row r="1011">
          <cell r="C1011" t="str">
            <v>AA0070</v>
          </cell>
          <cell r="K1011">
            <v>0</v>
          </cell>
        </row>
        <row r="1012">
          <cell r="C1012" t="str">
            <v>AA0032</v>
          </cell>
          <cell r="K1012">
            <v>0</v>
          </cell>
        </row>
        <row r="1013">
          <cell r="C1013" t="str">
            <v>AA0032</v>
          </cell>
          <cell r="K1013">
            <v>0</v>
          </cell>
        </row>
        <row r="1014">
          <cell r="C1014" t="str">
            <v>AA0070</v>
          </cell>
          <cell r="K1014">
            <v>0</v>
          </cell>
        </row>
        <row r="1015">
          <cell r="C1015" t="str">
            <v>AA0070</v>
          </cell>
          <cell r="K1015">
            <v>0</v>
          </cell>
        </row>
        <row r="1016">
          <cell r="C1016" t="str">
            <v>AA0032</v>
          </cell>
          <cell r="K1016">
            <v>0</v>
          </cell>
        </row>
        <row r="1017">
          <cell r="C1017" t="str">
            <v>AA0032</v>
          </cell>
          <cell r="K1017">
            <v>0</v>
          </cell>
        </row>
        <row r="1018">
          <cell r="C1018" t="str">
            <v>AA0070</v>
          </cell>
          <cell r="K1018">
            <v>774262.5</v>
          </cell>
        </row>
        <row r="1019">
          <cell r="K1019">
            <v>0</v>
          </cell>
        </row>
        <row r="1020">
          <cell r="C1020" t="str">
            <v>AA0032</v>
          </cell>
          <cell r="K1020">
            <v>0</v>
          </cell>
        </row>
        <row r="1021">
          <cell r="K1021">
            <v>0</v>
          </cell>
        </row>
        <row r="1022">
          <cell r="C1022" t="str">
            <v>AA0170</v>
          </cell>
          <cell r="K1022">
            <v>0</v>
          </cell>
        </row>
        <row r="1023">
          <cell r="C1023" t="str">
            <v>AA0170</v>
          </cell>
          <cell r="K1023">
            <v>0</v>
          </cell>
        </row>
        <row r="1024">
          <cell r="C1024" t="str">
            <v>AA0190</v>
          </cell>
          <cell r="K1024">
            <v>0</v>
          </cell>
        </row>
        <row r="1025">
          <cell r="C1025" t="str">
            <v>AA0200</v>
          </cell>
          <cell r="K1025">
            <v>0</v>
          </cell>
        </row>
        <row r="1026">
          <cell r="C1026" t="str">
            <v>AA0210</v>
          </cell>
          <cell r="K1026">
            <v>0</v>
          </cell>
        </row>
        <row r="1027">
          <cell r="C1027" t="str">
            <v>AA0220</v>
          </cell>
          <cell r="K1027">
            <v>0</v>
          </cell>
        </row>
        <row r="1028">
          <cell r="C1028" t="str">
            <v>AA0141</v>
          </cell>
          <cell r="K1028">
            <v>0</v>
          </cell>
        </row>
        <row r="1029">
          <cell r="K1029">
            <v>231544.17</v>
          </cell>
        </row>
        <row r="1030">
          <cell r="C1030" t="str">
            <v>AA0170</v>
          </cell>
          <cell r="K1030">
            <v>0</v>
          </cell>
        </row>
        <row r="1031">
          <cell r="C1031" t="str">
            <v>AA0170</v>
          </cell>
          <cell r="K1031">
            <v>0</v>
          </cell>
        </row>
        <row r="1032">
          <cell r="C1032" t="str">
            <v>AA0170</v>
          </cell>
          <cell r="K1032">
            <v>0</v>
          </cell>
        </row>
        <row r="1033">
          <cell r="C1033" t="str">
            <v>AA0171</v>
          </cell>
          <cell r="K1033">
            <v>0</v>
          </cell>
        </row>
        <row r="1034">
          <cell r="C1034" t="str">
            <v>AA0120</v>
          </cell>
          <cell r="K1034">
            <v>0</v>
          </cell>
        </row>
        <row r="1035">
          <cell r="C1035" t="str">
            <v>AA0130</v>
          </cell>
          <cell r="K1035">
            <v>231544.17</v>
          </cell>
        </row>
        <row r="1036">
          <cell r="C1036" t="str">
            <v>AA0100</v>
          </cell>
          <cell r="K1036">
            <v>0</v>
          </cell>
        </row>
        <row r="1037">
          <cell r="C1037" t="str">
            <v>AA0080</v>
          </cell>
          <cell r="K1037">
            <v>0</v>
          </cell>
        </row>
        <row r="1038">
          <cell r="C1038" t="str">
            <v>AA0090</v>
          </cell>
          <cell r="K1038">
            <v>0</v>
          </cell>
        </row>
        <row r="1039">
          <cell r="K1039">
            <v>0</v>
          </cell>
        </row>
        <row r="1040">
          <cell r="C1040" t="str">
            <v>AA0230</v>
          </cell>
          <cell r="K1040">
            <v>0</v>
          </cell>
        </row>
        <row r="1041">
          <cell r="C1041" t="str">
            <v>AA0230</v>
          </cell>
          <cell r="K1041">
            <v>0</v>
          </cell>
        </row>
        <row r="1042">
          <cell r="K1042">
            <v>-2082664.93</v>
          </cell>
        </row>
        <row r="1043">
          <cell r="C1043" t="str">
            <v>AA0250</v>
          </cell>
          <cell r="K1043">
            <v>-2082664.93</v>
          </cell>
        </row>
        <row r="1044">
          <cell r="C1044" t="str">
            <v>AA0260</v>
          </cell>
          <cell r="K1044">
            <v>0</v>
          </cell>
        </row>
        <row r="1045">
          <cell r="K1045">
            <v>0</v>
          </cell>
        </row>
        <row r="1046">
          <cell r="C1046" t="str">
            <v>AA0280</v>
          </cell>
          <cell r="K1046">
            <v>0</v>
          </cell>
        </row>
        <row r="1047">
          <cell r="C1047" t="str">
            <v>AA0290</v>
          </cell>
          <cell r="K1047">
            <v>0</v>
          </cell>
        </row>
        <row r="1048">
          <cell r="C1048" t="str">
            <v>AA0300</v>
          </cell>
          <cell r="K1048">
            <v>0</v>
          </cell>
        </row>
        <row r="1049">
          <cell r="C1049" t="str">
            <v>AA0310</v>
          </cell>
          <cell r="K1049">
            <v>0</v>
          </cell>
        </row>
        <row r="1050">
          <cell r="C1050" t="str">
            <v>AA0271</v>
          </cell>
          <cell r="K1050">
            <v>0</v>
          </cell>
        </row>
        <row r="1051">
          <cell r="K1051">
            <v>9928475.7300000004</v>
          </cell>
        </row>
        <row r="1052">
          <cell r="K1052">
            <v>114243.92000000001</v>
          </cell>
        </row>
        <row r="1053">
          <cell r="C1053" t="str">
            <v>AA0660</v>
          </cell>
          <cell r="K1053">
            <v>45347.44</v>
          </cell>
        </row>
        <row r="1054">
          <cell r="C1054" t="str">
            <v>AA0660</v>
          </cell>
          <cell r="K1054">
            <v>2416.89</v>
          </cell>
        </row>
        <row r="1055">
          <cell r="C1055" t="str">
            <v>AA0660</v>
          </cell>
          <cell r="K1055">
            <v>1513.73</v>
          </cell>
        </row>
        <row r="1056">
          <cell r="C1056" t="str">
            <v>AA0660</v>
          </cell>
          <cell r="K1056">
            <v>64965.86</v>
          </cell>
        </row>
        <row r="1057">
          <cell r="C1057" t="str">
            <v>AA0660</v>
          </cell>
          <cell r="K1057">
            <v>0</v>
          </cell>
        </row>
        <row r="1058">
          <cell r="K1058">
            <v>8151098.75</v>
          </cell>
        </row>
        <row r="1059">
          <cell r="C1059" t="str">
            <v>AA0350</v>
          </cell>
          <cell r="K1059">
            <v>3520716.75</v>
          </cell>
        </row>
        <row r="1060">
          <cell r="C1060" t="str">
            <v>AA0360</v>
          </cell>
          <cell r="K1060">
            <v>1414292.5</v>
          </cell>
        </row>
        <row r="1061">
          <cell r="C1061" t="str">
            <v>AA0361</v>
          </cell>
          <cell r="K1061">
            <v>0</v>
          </cell>
        </row>
        <row r="1062">
          <cell r="C1062" t="str">
            <v>AA0370</v>
          </cell>
          <cell r="K1062">
            <v>0</v>
          </cell>
        </row>
        <row r="1063">
          <cell r="C1063" t="str">
            <v>AA0370</v>
          </cell>
          <cell r="K1063">
            <v>1049029.25</v>
          </cell>
        </row>
        <row r="1064">
          <cell r="C1064" t="str">
            <v>AA0380</v>
          </cell>
          <cell r="K1064">
            <v>1635846.75</v>
          </cell>
        </row>
        <row r="1065">
          <cell r="C1065" t="str">
            <v>AA0390</v>
          </cell>
          <cell r="K1065">
            <v>17325</v>
          </cell>
        </row>
        <row r="1066">
          <cell r="C1066" t="str">
            <v>AA0400</v>
          </cell>
          <cell r="K1066">
            <v>118784.75</v>
          </cell>
        </row>
        <row r="1067">
          <cell r="C1067" t="str">
            <v>AA0410</v>
          </cell>
          <cell r="K1067">
            <v>232237.75</v>
          </cell>
        </row>
        <row r="1068">
          <cell r="C1068" t="str">
            <v>AA0420</v>
          </cell>
          <cell r="K1068">
            <v>0</v>
          </cell>
        </row>
        <row r="1069">
          <cell r="C1069" t="str">
            <v>AA0430</v>
          </cell>
          <cell r="K1069">
            <v>0</v>
          </cell>
        </row>
        <row r="1070">
          <cell r="C1070" t="str">
            <v>AA0421</v>
          </cell>
          <cell r="K1070">
            <v>0</v>
          </cell>
        </row>
        <row r="1071">
          <cell r="C1071" t="str">
            <v>AA0422</v>
          </cell>
          <cell r="K1071">
            <v>0</v>
          </cell>
        </row>
        <row r="1072">
          <cell r="C1072" t="str">
            <v>AA0423</v>
          </cell>
          <cell r="K1072">
            <v>0</v>
          </cell>
        </row>
        <row r="1073">
          <cell r="C1073" t="str">
            <v>AA0424</v>
          </cell>
          <cell r="K1073">
            <v>162866</v>
          </cell>
        </row>
        <row r="1074">
          <cell r="C1074" t="str">
            <v>AA0425</v>
          </cell>
          <cell r="K1074">
            <v>0</v>
          </cell>
        </row>
        <row r="1075">
          <cell r="K1075">
            <v>628451.25</v>
          </cell>
        </row>
        <row r="1076">
          <cell r="C1076" t="str">
            <v>AA0460</v>
          </cell>
          <cell r="K1076">
            <v>309256.15000000002</v>
          </cell>
        </row>
        <row r="1077">
          <cell r="C1077" t="str">
            <v>AA0470</v>
          </cell>
          <cell r="K1077">
            <v>87315.93</v>
          </cell>
        </row>
        <row r="1078">
          <cell r="C1078" t="str">
            <v>AA0471</v>
          </cell>
          <cell r="K1078">
            <v>0</v>
          </cell>
        </row>
        <row r="1079">
          <cell r="C1079" t="str">
            <v>AA0480</v>
          </cell>
          <cell r="K1079">
            <v>0</v>
          </cell>
        </row>
        <row r="1080">
          <cell r="C1080" t="str">
            <v>AA0490</v>
          </cell>
          <cell r="K1080">
            <v>62374.36</v>
          </cell>
        </row>
        <row r="1081">
          <cell r="C1081" t="str">
            <v>AA0500</v>
          </cell>
          <cell r="K1081">
            <v>24851.25</v>
          </cell>
        </row>
        <row r="1082">
          <cell r="C1082" t="str">
            <v>AA0510</v>
          </cell>
          <cell r="K1082">
            <v>29920.87</v>
          </cell>
        </row>
        <row r="1083">
          <cell r="C1083" t="str">
            <v>AA0520</v>
          </cell>
          <cell r="K1083">
            <v>100232.69</v>
          </cell>
        </row>
        <row r="1084">
          <cell r="C1084" t="str">
            <v>AA0530</v>
          </cell>
          <cell r="K1084">
            <v>14500</v>
          </cell>
        </row>
        <row r="1085">
          <cell r="C1085" t="str">
            <v>AA0561</v>
          </cell>
          <cell r="K1085">
            <v>0</v>
          </cell>
        </row>
        <row r="1086">
          <cell r="C1086" t="str">
            <v>AA0541</v>
          </cell>
          <cell r="K1086">
            <v>0</v>
          </cell>
        </row>
        <row r="1087">
          <cell r="C1087" t="str">
            <v>AA0542</v>
          </cell>
          <cell r="K1087">
            <v>0</v>
          </cell>
        </row>
        <row r="1088">
          <cell r="C1088" t="str">
            <v>AA0550</v>
          </cell>
          <cell r="K1088">
            <v>0</v>
          </cell>
        </row>
        <row r="1089">
          <cell r="C1089" t="str">
            <v>AA0560</v>
          </cell>
          <cell r="K1089">
            <v>0</v>
          </cell>
        </row>
        <row r="1090">
          <cell r="C1090" t="str">
            <v>AA0580</v>
          </cell>
          <cell r="K1090">
            <v>0</v>
          </cell>
        </row>
        <row r="1091">
          <cell r="C1091" t="str">
            <v>AA0590</v>
          </cell>
          <cell r="K1091">
            <v>0</v>
          </cell>
        </row>
        <row r="1092">
          <cell r="K1092">
            <v>0</v>
          </cell>
        </row>
        <row r="1093">
          <cell r="C1093" t="str">
            <v>AA0440</v>
          </cell>
          <cell r="K1093">
            <v>0</v>
          </cell>
        </row>
        <row r="1094">
          <cell r="C1094" t="str">
            <v>AA0600</v>
          </cell>
          <cell r="K1094">
            <v>0</v>
          </cell>
        </row>
        <row r="1095">
          <cell r="C1095" t="str">
            <v>AA0601</v>
          </cell>
          <cell r="K1095">
            <v>0</v>
          </cell>
        </row>
        <row r="1096">
          <cell r="C1096" t="str">
            <v>AA0602</v>
          </cell>
          <cell r="K1096">
            <v>0</v>
          </cell>
        </row>
        <row r="1097">
          <cell r="C1097" t="str">
            <v>AA0620</v>
          </cell>
          <cell r="K1097">
            <v>0</v>
          </cell>
        </row>
        <row r="1098">
          <cell r="C1098" t="str">
            <v>AA0630</v>
          </cell>
          <cell r="K1098">
            <v>0</v>
          </cell>
        </row>
        <row r="1099">
          <cell r="C1099" t="str">
            <v>AA0631</v>
          </cell>
          <cell r="K1099">
            <v>0</v>
          </cell>
        </row>
        <row r="1100">
          <cell r="C1100" t="str">
            <v>AA0640</v>
          </cell>
          <cell r="K1100">
            <v>0</v>
          </cell>
        </row>
        <row r="1101">
          <cell r="C1101" t="str">
            <v>AA0650</v>
          </cell>
          <cell r="K1101">
            <v>0</v>
          </cell>
        </row>
        <row r="1102">
          <cell r="C1102" t="str">
            <v>AA0660</v>
          </cell>
          <cell r="K1102">
            <v>0</v>
          </cell>
        </row>
        <row r="1103">
          <cell r="K1103">
            <v>68871.600000000006</v>
          </cell>
        </row>
        <row r="1104">
          <cell r="C1104" t="str">
            <v>AA1070</v>
          </cell>
          <cell r="K1104">
            <v>9375.66</v>
          </cell>
        </row>
        <row r="1105">
          <cell r="C1105" t="str">
            <v>AA1080</v>
          </cell>
          <cell r="K1105">
            <v>1130.67</v>
          </cell>
        </row>
        <row r="1106">
          <cell r="C1106" t="str">
            <v>AA0660</v>
          </cell>
          <cell r="K1106">
            <v>6332</v>
          </cell>
        </row>
        <row r="1107">
          <cell r="C1107" t="str">
            <v>AA1070</v>
          </cell>
          <cell r="K1107">
            <v>0</v>
          </cell>
        </row>
        <row r="1108">
          <cell r="C1108" t="str">
            <v>AA1070</v>
          </cell>
          <cell r="K1108">
            <v>0</v>
          </cell>
        </row>
        <row r="1109">
          <cell r="C1109" t="str">
            <v>AA1070</v>
          </cell>
          <cell r="K1109">
            <v>52033.27</v>
          </cell>
        </row>
        <row r="1110">
          <cell r="C1110" t="str">
            <v>AA1090</v>
          </cell>
          <cell r="K1110">
            <v>0</v>
          </cell>
        </row>
        <row r="1111">
          <cell r="K1111">
            <v>117320.72</v>
          </cell>
        </row>
        <row r="1112">
          <cell r="C1112" t="str">
            <v>AA1070</v>
          </cell>
          <cell r="K1112">
            <v>0</v>
          </cell>
        </row>
        <row r="1113">
          <cell r="C1113" t="str">
            <v>AA1080</v>
          </cell>
          <cell r="K1113">
            <v>60018.75</v>
          </cell>
        </row>
        <row r="1114">
          <cell r="C1114" t="str">
            <v>AA1070</v>
          </cell>
          <cell r="K1114">
            <v>22665.8</v>
          </cell>
        </row>
        <row r="1115">
          <cell r="C1115" t="str">
            <v>AA1090</v>
          </cell>
          <cell r="K1115">
            <v>34636.17</v>
          </cell>
        </row>
        <row r="1116">
          <cell r="K1116">
            <v>848489.49</v>
          </cell>
        </row>
        <row r="1117">
          <cell r="C1117" t="str">
            <v>AA0680</v>
          </cell>
          <cell r="K1117">
            <v>0</v>
          </cell>
        </row>
        <row r="1118">
          <cell r="C1118" t="str">
            <v>AA0690</v>
          </cell>
          <cell r="K1118">
            <v>748555.99</v>
          </cell>
        </row>
        <row r="1119">
          <cell r="C1119" t="str">
            <v>AA0700</v>
          </cell>
          <cell r="K1119">
            <v>290</v>
          </cell>
        </row>
        <row r="1120">
          <cell r="C1120" t="str">
            <v>AA0710</v>
          </cell>
          <cell r="K1120">
            <v>85253.5</v>
          </cell>
        </row>
        <row r="1121">
          <cell r="C1121" t="str">
            <v>AA0720</v>
          </cell>
          <cell r="K1121">
            <v>14390</v>
          </cell>
        </row>
        <row r="1122">
          <cell r="C1122" t="str">
            <v>AA0730</v>
          </cell>
          <cell r="K1122">
            <v>0</v>
          </cell>
        </row>
        <row r="1123">
          <cell r="C1123" t="str">
            <v>AA0740</v>
          </cell>
          <cell r="K1123">
            <v>0</v>
          </cell>
        </row>
        <row r="1124">
          <cell r="K1124">
            <v>289299.61000000004</v>
          </cell>
        </row>
        <row r="1125">
          <cell r="K1125">
            <v>289299.61000000004</v>
          </cell>
        </row>
        <row r="1126">
          <cell r="C1126" t="str">
            <v>AA0930</v>
          </cell>
          <cell r="K1126">
            <v>0</v>
          </cell>
        </row>
        <row r="1127">
          <cell r="C1127" t="str">
            <v>AA0430</v>
          </cell>
          <cell r="K1127">
            <v>2626.39</v>
          </cell>
        </row>
        <row r="1128">
          <cell r="C1128" t="str">
            <v>AA0660</v>
          </cell>
          <cell r="K1128">
            <v>0</v>
          </cell>
        </row>
        <row r="1129">
          <cell r="C1129" t="str">
            <v>AA0870</v>
          </cell>
          <cell r="K1129">
            <v>0</v>
          </cell>
        </row>
        <row r="1130">
          <cell r="C1130" t="str">
            <v>AA0870</v>
          </cell>
          <cell r="K1130">
            <v>49559.31</v>
          </cell>
        </row>
        <row r="1131">
          <cell r="C1131" t="str">
            <v>AA0930</v>
          </cell>
          <cell r="K1131">
            <v>175277.56</v>
          </cell>
        </row>
        <row r="1132">
          <cell r="C1132" t="str">
            <v>AA0760</v>
          </cell>
          <cell r="K1132">
            <v>0</v>
          </cell>
        </row>
        <row r="1133">
          <cell r="C1133" t="str">
            <v>AA0810</v>
          </cell>
          <cell r="K1133">
            <v>0</v>
          </cell>
        </row>
        <row r="1134">
          <cell r="C1134" t="str">
            <v>AA0850</v>
          </cell>
          <cell r="K1134">
            <v>45876.51</v>
          </cell>
        </row>
        <row r="1135">
          <cell r="C1135" t="str">
            <v>AA0780</v>
          </cell>
          <cell r="K1135">
            <v>0</v>
          </cell>
        </row>
        <row r="1136">
          <cell r="C1136" t="str">
            <v>AA0830</v>
          </cell>
          <cell r="K1136">
            <v>15959.84</v>
          </cell>
        </row>
        <row r="1137">
          <cell r="C1137" t="str">
            <v>AA0870</v>
          </cell>
          <cell r="K1137">
            <v>0</v>
          </cell>
        </row>
        <row r="1138">
          <cell r="C1138" t="str">
            <v>AA0790</v>
          </cell>
          <cell r="K1138">
            <v>0</v>
          </cell>
        </row>
        <row r="1139">
          <cell r="C1139" t="str">
            <v>AA0831</v>
          </cell>
          <cell r="K1139">
            <v>0</v>
          </cell>
        </row>
        <row r="1140">
          <cell r="C1140" t="str">
            <v>AA0820</v>
          </cell>
          <cell r="K1140">
            <v>0</v>
          </cell>
        </row>
        <row r="1141">
          <cell r="C1141" t="str">
            <v>AA0860</v>
          </cell>
          <cell r="K1141">
            <v>0</v>
          </cell>
        </row>
        <row r="1142">
          <cell r="C1142" t="str">
            <v>AA0900</v>
          </cell>
          <cell r="K1142">
            <v>0</v>
          </cell>
        </row>
        <row r="1143">
          <cell r="C1143" t="str">
            <v>AA0910</v>
          </cell>
          <cell r="K1143">
            <v>0</v>
          </cell>
        </row>
        <row r="1144">
          <cell r="C1144" t="str">
            <v>AA0920</v>
          </cell>
          <cell r="K1144">
            <v>0</v>
          </cell>
        </row>
        <row r="1145">
          <cell r="C1145" t="str">
            <v>AA0921</v>
          </cell>
          <cell r="K1145">
            <v>0</v>
          </cell>
        </row>
        <row r="1146">
          <cell r="K1146">
            <v>536025.32999999996</v>
          </cell>
        </row>
        <row r="1147">
          <cell r="K1147">
            <v>536025.32999999996</v>
          </cell>
        </row>
        <row r="1148">
          <cell r="C1148" t="str">
            <v>AA0950</v>
          </cell>
          <cell r="K1148">
            <v>536025.32999999996</v>
          </cell>
        </row>
        <row r="1149">
          <cell r="C1149" t="str">
            <v>AA0960</v>
          </cell>
          <cell r="K1149">
            <v>0</v>
          </cell>
        </row>
        <row r="1150">
          <cell r="C1150" t="str">
            <v>AA0970</v>
          </cell>
          <cell r="K1150">
            <v>0</v>
          </cell>
        </row>
        <row r="1151">
          <cell r="K1151">
            <v>2774975.16</v>
          </cell>
        </row>
        <row r="1152">
          <cell r="K1152">
            <v>2774975.16</v>
          </cell>
        </row>
        <row r="1153">
          <cell r="C1153" t="str">
            <v>AA1000</v>
          </cell>
          <cell r="K1153">
            <v>1559665.21</v>
          </cell>
        </row>
        <row r="1154">
          <cell r="C1154" t="str">
            <v>AA0990</v>
          </cell>
          <cell r="K1154">
            <v>276440.83</v>
          </cell>
        </row>
        <row r="1155">
          <cell r="C1155" t="str">
            <v>AA1010</v>
          </cell>
          <cell r="K1155">
            <v>0</v>
          </cell>
        </row>
        <row r="1156">
          <cell r="C1156" t="str">
            <v>AA1020</v>
          </cell>
          <cell r="K1156">
            <v>936331.14</v>
          </cell>
        </row>
        <row r="1157">
          <cell r="C1157" t="str">
            <v>AA1030</v>
          </cell>
          <cell r="K1157">
            <v>0</v>
          </cell>
        </row>
        <row r="1158">
          <cell r="C1158" t="str">
            <v>AA1040</v>
          </cell>
          <cell r="K1158">
            <v>2537.98</v>
          </cell>
        </row>
        <row r="1159">
          <cell r="K1159">
            <v>0</v>
          </cell>
        </row>
        <row r="1160">
          <cell r="C1160" t="str">
            <v>AA1050</v>
          </cell>
          <cell r="K1160">
            <v>0</v>
          </cell>
        </row>
        <row r="1161">
          <cell r="K1161">
            <v>0</v>
          </cell>
        </row>
        <row r="1162">
          <cell r="K1162">
            <v>0</v>
          </cell>
        </row>
        <row r="1163">
          <cell r="C1163" t="str">
            <v>-BA2671</v>
          </cell>
          <cell r="K1163">
            <v>0</v>
          </cell>
        </row>
        <row r="1164">
          <cell r="C1164" t="str">
            <v>-BA2671</v>
          </cell>
          <cell r="K1164">
            <v>0</v>
          </cell>
        </row>
        <row r="1165">
          <cell r="C1165" t="str">
            <v>-BA2671</v>
          </cell>
          <cell r="K1165">
            <v>0</v>
          </cell>
        </row>
        <row r="1166">
          <cell r="C1166" t="str">
            <v>-BA2671</v>
          </cell>
          <cell r="K1166">
            <v>0</v>
          </cell>
        </row>
        <row r="1167">
          <cell r="C1167" t="str">
            <v>-BA2671</v>
          </cell>
          <cell r="K1167">
            <v>0</v>
          </cell>
        </row>
        <row r="1168">
          <cell r="C1168" t="str">
            <v>-BA2672</v>
          </cell>
          <cell r="K1168">
            <v>0</v>
          </cell>
        </row>
        <row r="1169">
          <cell r="C1169" t="str">
            <v>-BA2672</v>
          </cell>
          <cell r="K1169">
            <v>0</v>
          </cell>
        </row>
        <row r="1170">
          <cell r="C1170" t="str">
            <v>-BA2674</v>
          </cell>
          <cell r="K1170">
            <v>0</v>
          </cell>
        </row>
        <row r="1171">
          <cell r="C1171" t="str">
            <v>-BA2675</v>
          </cell>
          <cell r="K1171">
            <v>0</v>
          </cell>
        </row>
        <row r="1172">
          <cell r="C1172" t="str">
            <v>-BA2675</v>
          </cell>
          <cell r="K1172">
            <v>0</v>
          </cell>
        </row>
        <row r="1173">
          <cell r="C1173" t="str">
            <v>-BA2673</v>
          </cell>
          <cell r="K1173">
            <v>0</v>
          </cell>
        </row>
        <row r="1174">
          <cell r="C1174" t="str">
            <v>BA2676</v>
          </cell>
          <cell r="K1174">
            <v>0</v>
          </cell>
        </row>
        <row r="1175">
          <cell r="C1175" t="str">
            <v>-BA2673</v>
          </cell>
          <cell r="K1175">
            <v>0</v>
          </cell>
        </row>
        <row r="1176">
          <cell r="C1176" t="str">
            <v>-BA2671</v>
          </cell>
          <cell r="K1176">
            <v>0</v>
          </cell>
        </row>
        <row r="1177">
          <cell r="C1177" t="str">
            <v>-BA2673</v>
          </cell>
          <cell r="K1177">
            <v>0</v>
          </cell>
        </row>
        <row r="1178">
          <cell r="C1178" t="str">
            <v>-BA2673</v>
          </cell>
          <cell r="K1178">
            <v>0</v>
          </cell>
        </row>
        <row r="1179">
          <cell r="C1179" t="str">
            <v>-BA2673</v>
          </cell>
          <cell r="K1179">
            <v>0</v>
          </cell>
        </row>
        <row r="1180">
          <cell r="C1180" t="str">
            <v>-BA2673</v>
          </cell>
          <cell r="K1180">
            <v>0</v>
          </cell>
        </row>
        <row r="1181">
          <cell r="C1181" t="str">
            <v>-BA2673</v>
          </cell>
          <cell r="K1181">
            <v>0</v>
          </cell>
        </row>
        <row r="1182">
          <cell r="C1182" t="str">
            <v>-BA2677</v>
          </cell>
          <cell r="K1182">
            <v>0</v>
          </cell>
        </row>
        <row r="1183">
          <cell r="C1183" t="str">
            <v>-BA2677</v>
          </cell>
          <cell r="K1183">
            <v>0</v>
          </cell>
        </row>
        <row r="1184">
          <cell r="C1184" t="str">
            <v>-BA2672</v>
          </cell>
          <cell r="K1184">
            <v>0</v>
          </cell>
        </row>
        <row r="1185">
          <cell r="C1185" t="str">
            <v>-BA2672</v>
          </cell>
          <cell r="K1185">
            <v>0</v>
          </cell>
        </row>
        <row r="1186">
          <cell r="C1186" t="str">
            <v>-BA2672</v>
          </cell>
          <cell r="K1186">
            <v>0</v>
          </cell>
        </row>
        <row r="1187">
          <cell r="C1187" t="str">
            <v>-BA2678</v>
          </cell>
          <cell r="K1187">
            <v>0</v>
          </cell>
        </row>
        <row r="1188">
          <cell r="K1188">
            <v>0</v>
          </cell>
        </row>
        <row r="1189">
          <cell r="K1189">
            <v>0</v>
          </cell>
        </row>
        <row r="1190">
          <cell r="C1190" t="str">
            <v>-BA2681</v>
          </cell>
          <cell r="K1190">
            <v>0</v>
          </cell>
        </row>
        <row r="1191">
          <cell r="C1191" t="str">
            <v>-BA2682</v>
          </cell>
          <cell r="K1191">
            <v>0</v>
          </cell>
        </row>
        <row r="1192">
          <cell r="C1192" t="str">
            <v>-BA2683</v>
          </cell>
          <cell r="K1192">
            <v>0</v>
          </cell>
        </row>
        <row r="1193">
          <cell r="C1193" t="str">
            <v>-BA2683</v>
          </cell>
          <cell r="K1193">
            <v>0</v>
          </cell>
        </row>
        <row r="1194">
          <cell r="C1194" t="str">
            <v>-BA2684</v>
          </cell>
          <cell r="K1194">
            <v>0</v>
          </cell>
        </row>
        <row r="1195">
          <cell r="C1195" t="str">
            <v>-BA2685</v>
          </cell>
          <cell r="K1195">
            <v>0</v>
          </cell>
        </row>
        <row r="1196">
          <cell r="C1196" t="str">
            <v>-BA2685</v>
          </cell>
          <cell r="K1196">
            <v>0</v>
          </cell>
        </row>
        <row r="1197">
          <cell r="C1197" t="str">
            <v>-BA2685</v>
          </cell>
          <cell r="K1197">
            <v>0</v>
          </cell>
        </row>
        <row r="1198">
          <cell r="C1198" t="str">
            <v>-BA2685</v>
          </cell>
          <cell r="K1198">
            <v>0</v>
          </cell>
        </row>
        <row r="1199">
          <cell r="C1199" t="str">
            <v>-BA2685</v>
          </cell>
          <cell r="K1199">
            <v>0</v>
          </cell>
        </row>
        <row r="1200">
          <cell r="C1200" t="str">
            <v>-BA2685</v>
          </cell>
          <cell r="K1200">
            <v>0</v>
          </cell>
        </row>
        <row r="1201">
          <cell r="C1201" t="str">
            <v>-BA2686</v>
          </cell>
          <cell r="K1201">
            <v>0</v>
          </cell>
        </row>
        <row r="1202">
          <cell r="K1202">
            <v>0</v>
          </cell>
        </row>
        <row r="1203">
          <cell r="K1203">
            <v>7.0000000000000007E-2</v>
          </cell>
        </row>
        <row r="1204">
          <cell r="K1204">
            <v>7.0000000000000007E-2</v>
          </cell>
        </row>
        <row r="1205">
          <cell r="C1205" t="str">
            <v>CA0040</v>
          </cell>
          <cell r="K1205">
            <v>0</v>
          </cell>
        </row>
        <row r="1206">
          <cell r="C1206" t="str">
            <v>CA0030</v>
          </cell>
          <cell r="K1206">
            <v>0</v>
          </cell>
        </row>
        <row r="1207">
          <cell r="C1207" t="str">
            <v>CA0020</v>
          </cell>
          <cell r="K1207">
            <v>7.0000000000000007E-2</v>
          </cell>
        </row>
        <row r="1208">
          <cell r="C1208" t="str">
            <v>CA0040</v>
          </cell>
          <cell r="K1208">
            <v>0</v>
          </cell>
        </row>
        <row r="1209">
          <cell r="C1209" t="str">
            <v>CA0070</v>
          </cell>
          <cell r="K1209">
            <v>0</v>
          </cell>
        </row>
        <row r="1210">
          <cell r="C1210" t="str">
            <v>CA0080</v>
          </cell>
          <cell r="K1210">
            <v>0</v>
          </cell>
        </row>
        <row r="1211">
          <cell r="C1211" t="str">
            <v>CA0090</v>
          </cell>
          <cell r="K1211">
            <v>0</v>
          </cell>
        </row>
        <row r="1212">
          <cell r="C1212" t="str">
            <v>CA0100</v>
          </cell>
          <cell r="K1212">
            <v>0</v>
          </cell>
        </row>
        <row r="1213">
          <cell r="C1213" t="str">
            <v>CA0060</v>
          </cell>
          <cell r="K1213">
            <v>0</v>
          </cell>
        </row>
        <row r="1214">
          <cell r="K1214">
            <v>0</v>
          </cell>
        </row>
        <row r="1215">
          <cell r="K1215">
            <v>0</v>
          </cell>
        </row>
        <row r="1216">
          <cell r="C1216" t="str">
            <v>DA0010</v>
          </cell>
          <cell r="K1216">
            <v>0</v>
          </cell>
        </row>
        <row r="1217">
          <cell r="K1217">
            <v>807.54</v>
          </cell>
        </row>
        <row r="1218">
          <cell r="K1218">
            <v>807.54</v>
          </cell>
        </row>
        <row r="1219">
          <cell r="C1219" t="str">
            <v>EA0020</v>
          </cell>
          <cell r="K1219">
            <v>0</v>
          </cell>
        </row>
        <row r="1220">
          <cell r="C1220" t="str">
            <v>EA0020</v>
          </cell>
          <cell r="K1220">
            <v>807.54</v>
          </cell>
        </row>
        <row r="1221">
          <cell r="K1221">
            <v>69933.06</v>
          </cell>
        </row>
        <row r="1222">
          <cell r="K1222">
            <v>69933.06</v>
          </cell>
        </row>
        <row r="1223">
          <cell r="C1223" t="str">
            <v>EA0040</v>
          </cell>
          <cell r="K1223">
            <v>0</v>
          </cell>
        </row>
        <row r="1224">
          <cell r="C1224" t="str">
            <v>EA0140</v>
          </cell>
          <cell r="K1224">
            <v>16618.099999999999</v>
          </cell>
        </row>
        <row r="1225">
          <cell r="C1225" t="str">
            <v>EA0080</v>
          </cell>
          <cell r="K1225">
            <v>0</v>
          </cell>
        </row>
        <row r="1226">
          <cell r="C1226" t="str">
            <v>EA0051</v>
          </cell>
          <cell r="K1226">
            <v>0</v>
          </cell>
        </row>
        <row r="1227">
          <cell r="C1227" t="str">
            <v>EA0060</v>
          </cell>
          <cell r="K1227">
            <v>80.069999999999993</v>
          </cell>
        </row>
        <row r="1228">
          <cell r="C1228" t="str">
            <v>EA0090</v>
          </cell>
          <cell r="K1228">
            <v>0</v>
          </cell>
        </row>
        <row r="1229">
          <cell r="C1229" t="str">
            <v>EA0100</v>
          </cell>
          <cell r="K1229">
            <v>0</v>
          </cell>
        </row>
        <row r="1230">
          <cell r="C1230" t="str">
            <v>EA0110</v>
          </cell>
          <cell r="K1230">
            <v>0</v>
          </cell>
        </row>
        <row r="1231">
          <cell r="C1231" t="str">
            <v>EA0120</v>
          </cell>
          <cell r="K1231">
            <v>0</v>
          </cell>
        </row>
        <row r="1232">
          <cell r="C1232" t="str">
            <v>EA0130</v>
          </cell>
          <cell r="K1232">
            <v>52212.89</v>
          </cell>
        </row>
        <row r="1233">
          <cell r="C1233" t="str">
            <v>EA0160</v>
          </cell>
          <cell r="K1233">
            <v>0</v>
          </cell>
        </row>
        <row r="1234">
          <cell r="C1234" t="str">
            <v>EA0180</v>
          </cell>
          <cell r="K1234">
            <v>0</v>
          </cell>
        </row>
        <row r="1235">
          <cell r="C1235" t="str">
            <v>EA0190</v>
          </cell>
          <cell r="K1235">
            <v>0</v>
          </cell>
        </row>
        <row r="1236">
          <cell r="C1236" t="str">
            <v>EA0200</v>
          </cell>
          <cell r="K1236">
            <v>0</v>
          </cell>
        </row>
        <row r="1237">
          <cell r="C1237" t="str">
            <v>EA0210</v>
          </cell>
          <cell r="K1237">
            <v>0</v>
          </cell>
        </row>
        <row r="1238">
          <cell r="C1238" t="str">
            <v>EA0220</v>
          </cell>
          <cell r="K1238">
            <v>0</v>
          </cell>
        </row>
        <row r="1239">
          <cell r="C1239" t="str">
            <v>EA0230</v>
          </cell>
          <cell r="K1239">
            <v>122</v>
          </cell>
        </row>
        <row r="1240">
          <cell r="C1240" t="str">
            <v>EA0240</v>
          </cell>
          <cell r="K1240">
            <v>900</v>
          </cell>
        </row>
        <row r="1241">
          <cell r="C1241" t="str">
            <v>EA0250</v>
          </cell>
          <cell r="K1241">
            <v>0</v>
          </cell>
        </row>
        <row r="1242">
          <cell r="K1242">
            <v>7.25</v>
          </cell>
        </row>
        <row r="1243">
          <cell r="K1243">
            <v>7.25</v>
          </cell>
        </row>
        <row r="1244">
          <cell r="C1244" t="str">
            <v>EA0250</v>
          </cell>
          <cell r="K1244">
            <v>7.25</v>
          </cell>
        </row>
        <row r="1249">
          <cell r="K1249">
            <v>181883467.41999999</v>
          </cell>
        </row>
        <row r="1250">
          <cell r="K1250">
            <v>200538935.27000001</v>
          </cell>
        </row>
        <row r="1251">
          <cell r="K1251">
            <v>-18655467.850000024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F592"/>
  <sheetViews>
    <sheetView showGridLines="0" tabSelected="1" view="pageBreakPreview" topLeftCell="C1" zoomScale="77" zoomScaleNormal="90" zoomScaleSheetLayoutView="77" workbookViewId="0">
      <pane xSplit="4" ySplit="8" topLeftCell="G566" activePane="bottomRight" state="frozen"/>
      <selection activeCell="AI8" sqref="AI8"/>
      <selection pane="topRight" activeCell="AI8" sqref="AI8"/>
      <selection pane="bottomLeft" activeCell="AI8" sqref="AI8"/>
      <selection pane="bottomRight" activeCell="J595" sqref="D1:J595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14.85546875" style="3" customWidth="1"/>
    <col min="6" max="6" width="88.5703125" style="3" customWidth="1"/>
    <col min="7" max="7" width="4.42578125" style="265" customWidth="1"/>
    <col min="8" max="8" width="2.140625" style="240" customWidth="1"/>
    <col min="9" max="9" width="18.7109375" style="9" customWidth="1"/>
    <col min="10" max="10" width="1" style="257" customWidth="1"/>
    <col min="11" max="11" width="23.140625" style="9" hidden="1" customWidth="1"/>
    <col min="12" max="12" width="1.7109375" style="9" customWidth="1"/>
    <col min="13" max="13" width="18" style="9" customWidth="1"/>
    <col min="14" max="16" width="3.28515625" style="9" customWidth="1"/>
    <col min="17" max="17" width="18.85546875" style="9" customWidth="1"/>
    <col min="18" max="18" width="3.28515625" style="9" customWidth="1"/>
    <col min="19" max="19" width="17.7109375" style="9" customWidth="1"/>
    <col min="20" max="20" width="14.7109375" style="9" customWidth="1"/>
    <col min="21" max="21" width="17.42578125" style="9" customWidth="1"/>
    <col min="22" max="22" width="21.42578125" style="9" customWidth="1"/>
    <col min="23" max="23" width="1.7109375" style="9" customWidth="1"/>
    <col min="24" max="24" width="3.42578125" style="1" customWidth="1"/>
    <col min="25" max="25" width="9.28515625" style="1" customWidth="1"/>
    <col min="26" max="26" width="5.28515625" style="1" customWidth="1"/>
    <col min="27" max="29" width="3.28515625" style="1" customWidth="1"/>
    <col min="30" max="30" width="20" style="10" customWidth="1"/>
    <col min="31" max="31" width="13" style="11" customWidth="1"/>
    <col min="32" max="32" width="29.5703125" style="12" customWidth="1"/>
    <col min="33" max="231" width="10.28515625" style="1"/>
    <col min="232" max="240" width="9.140625" style="1" customWidth="1"/>
    <col min="241" max="241" width="1" style="1" customWidth="1"/>
    <col min="242" max="245" width="3.28515625" style="1" customWidth="1"/>
    <col min="246" max="246" width="1.85546875" style="1" customWidth="1"/>
    <col min="247" max="247" width="17.85546875" style="1" customWidth="1"/>
    <col min="248" max="248" width="1.85546875" style="1" customWidth="1"/>
    <col min="249" max="252" width="3.28515625" style="1" customWidth="1"/>
    <col min="253" max="253" width="1.85546875" style="1" customWidth="1"/>
    <col min="254" max="254" width="12.42578125" style="1" customWidth="1"/>
    <col min="255" max="255" width="1.85546875" style="1" customWidth="1"/>
    <col min="256" max="258" width="3" style="1" customWidth="1"/>
    <col min="259" max="259" width="4.42578125" style="1" customWidth="1"/>
    <col min="260" max="261" width="3" style="1" customWidth="1"/>
    <col min="262" max="267" width="3.28515625" style="1" customWidth="1"/>
    <col min="268" max="269" width="9.140625" style="1" customWidth="1"/>
    <col min="270" max="273" width="3.28515625" style="1" customWidth="1"/>
    <col min="274" max="274" width="4.140625" style="1" customWidth="1"/>
    <col min="275" max="487" width="10.28515625" style="1"/>
    <col min="488" max="496" width="9.140625" style="1" customWidth="1"/>
    <col min="497" max="497" width="1" style="1" customWidth="1"/>
    <col min="498" max="501" width="3.28515625" style="1" customWidth="1"/>
    <col min="502" max="502" width="1.85546875" style="1" customWidth="1"/>
    <col min="503" max="503" width="17.85546875" style="1" customWidth="1"/>
    <col min="504" max="504" width="1.85546875" style="1" customWidth="1"/>
    <col min="505" max="508" width="3.28515625" style="1" customWidth="1"/>
    <col min="509" max="509" width="1.85546875" style="1" customWidth="1"/>
    <col min="510" max="510" width="12.42578125" style="1" customWidth="1"/>
    <col min="511" max="511" width="1.85546875" style="1" customWidth="1"/>
    <col min="512" max="514" width="3" style="1" customWidth="1"/>
    <col min="515" max="515" width="4.42578125" style="1" customWidth="1"/>
    <col min="516" max="517" width="3" style="1" customWidth="1"/>
    <col min="518" max="523" width="3.28515625" style="1" customWidth="1"/>
    <col min="524" max="525" width="9.140625" style="1" customWidth="1"/>
    <col min="526" max="529" width="3.28515625" style="1" customWidth="1"/>
    <col min="530" max="530" width="4.140625" style="1" customWidth="1"/>
    <col min="531" max="743" width="10.28515625" style="1"/>
    <col min="744" max="752" width="9.140625" style="1" customWidth="1"/>
    <col min="753" max="753" width="1" style="1" customWidth="1"/>
    <col min="754" max="757" width="3.28515625" style="1" customWidth="1"/>
    <col min="758" max="758" width="1.85546875" style="1" customWidth="1"/>
    <col min="759" max="759" width="17.85546875" style="1" customWidth="1"/>
    <col min="760" max="760" width="1.85546875" style="1" customWidth="1"/>
    <col min="761" max="764" width="3.28515625" style="1" customWidth="1"/>
    <col min="765" max="765" width="1.85546875" style="1" customWidth="1"/>
    <col min="766" max="766" width="12.42578125" style="1" customWidth="1"/>
    <col min="767" max="767" width="1.85546875" style="1" customWidth="1"/>
    <col min="768" max="770" width="3" style="1" customWidth="1"/>
    <col min="771" max="771" width="4.42578125" style="1" customWidth="1"/>
    <col min="772" max="773" width="3" style="1" customWidth="1"/>
    <col min="774" max="779" width="3.28515625" style="1" customWidth="1"/>
    <col min="780" max="781" width="9.140625" style="1" customWidth="1"/>
    <col min="782" max="785" width="3.28515625" style="1" customWidth="1"/>
    <col min="786" max="786" width="4.140625" style="1" customWidth="1"/>
    <col min="787" max="999" width="10.28515625" style="1"/>
    <col min="1000" max="1008" width="9.140625" style="1" customWidth="1"/>
    <col min="1009" max="1009" width="1" style="1" customWidth="1"/>
    <col min="1010" max="1013" width="3.28515625" style="1" customWidth="1"/>
    <col min="1014" max="1014" width="1.85546875" style="1" customWidth="1"/>
    <col min="1015" max="1015" width="17.85546875" style="1" customWidth="1"/>
    <col min="1016" max="1016" width="1.85546875" style="1" customWidth="1"/>
    <col min="1017" max="1020" width="3.28515625" style="1" customWidth="1"/>
    <col min="1021" max="1021" width="1.85546875" style="1" customWidth="1"/>
    <col min="1022" max="1022" width="12.42578125" style="1" customWidth="1"/>
    <col min="1023" max="1023" width="1.85546875" style="1" customWidth="1"/>
    <col min="1024" max="1026" width="3" style="1" customWidth="1"/>
    <col min="1027" max="1027" width="4.42578125" style="1" customWidth="1"/>
    <col min="1028" max="1029" width="3" style="1" customWidth="1"/>
    <col min="1030" max="1035" width="3.28515625" style="1" customWidth="1"/>
    <col min="1036" max="1037" width="9.140625" style="1" customWidth="1"/>
    <col min="1038" max="1041" width="3.28515625" style="1" customWidth="1"/>
    <col min="1042" max="1042" width="4.140625" style="1" customWidth="1"/>
    <col min="1043" max="1255" width="10.28515625" style="1"/>
    <col min="1256" max="1264" width="9.140625" style="1" customWidth="1"/>
    <col min="1265" max="1265" width="1" style="1" customWidth="1"/>
    <col min="1266" max="1269" width="3.28515625" style="1" customWidth="1"/>
    <col min="1270" max="1270" width="1.85546875" style="1" customWidth="1"/>
    <col min="1271" max="1271" width="17.85546875" style="1" customWidth="1"/>
    <col min="1272" max="1272" width="1.85546875" style="1" customWidth="1"/>
    <col min="1273" max="1276" width="3.28515625" style="1" customWidth="1"/>
    <col min="1277" max="1277" width="1.85546875" style="1" customWidth="1"/>
    <col min="1278" max="1278" width="12.42578125" style="1" customWidth="1"/>
    <col min="1279" max="1279" width="1.85546875" style="1" customWidth="1"/>
    <col min="1280" max="1282" width="3" style="1" customWidth="1"/>
    <col min="1283" max="1283" width="4.42578125" style="1" customWidth="1"/>
    <col min="1284" max="1285" width="3" style="1" customWidth="1"/>
    <col min="1286" max="1291" width="3.28515625" style="1" customWidth="1"/>
    <col min="1292" max="1293" width="9.140625" style="1" customWidth="1"/>
    <col min="1294" max="1297" width="3.28515625" style="1" customWidth="1"/>
    <col min="1298" max="1298" width="4.140625" style="1" customWidth="1"/>
    <col min="1299" max="1511" width="10.28515625" style="1"/>
    <col min="1512" max="1520" width="9.140625" style="1" customWidth="1"/>
    <col min="1521" max="1521" width="1" style="1" customWidth="1"/>
    <col min="1522" max="1525" width="3.28515625" style="1" customWidth="1"/>
    <col min="1526" max="1526" width="1.85546875" style="1" customWidth="1"/>
    <col min="1527" max="1527" width="17.85546875" style="1" customWidth="1"/>
    <col min="1528" max="1528" width="1.85546875" style="1" customWidth="1"/>
    <col min="1529" max="1532" width="3.28515625" style="1" customWidth="1"/>
    <col min="1533" max="1533" width="1.85546875" style="1" customWidth="1"/>
    <col min="1534" max="1534" width="12.42578125" style="1" customWidth="1"/>
    <col min="1535" max="1535" width="1.85546875" style="1" customWidth="1"/>
    <col min="1536" max="1538" width="3" style="1" customWidth="1"/>
    <col min="1539" max="1539" width="4.42578125" style="1" customWidth="1"/>
    <col min="1540" max="1541" width="3" style="1" customWidth="1"/>
    <col min="1542" max="1547" width="3.28515625" style="1" customWidth="1"/>
    <col min="1548" max="1549" width="9.140625" style="1" customWidth="1"/>
    <col min="1550" max="1553" width="3.28515625" style="1" customWidth="1"/>
    <col min="1554" max="1554" width="4.140625" style="1" customWidth="1"/>
    <col min="1555" max="1767" width="10.28515625" style="1"/>
    <col min="1768" max="1776" width="9.140625" style="1" customWidth="1"/>
    <col min="1777" max="1777" width="1" style="1" customWidth="1"/>
    <col min="1778" max="1781" width="3.28515625" style="1" customWidth="1"/>
    <col min="1782" max="1782" width="1.85546875" style="1" customWidth="1"/>
    <col min="1783" max="1783" width="17.85546875" style="1" customWidth="1"/>
    <col min="1784" max="1784" width="1.85546875" style="1" customWidth="1"/>
    <col min="1785" max="1788" width="3.28515625" style="1" customWidth="1"/>
    <col min="1789" max="1789" width="1.85546875" style="1" customWidth="1"/>
    <col min="1790" max="1790" width="12.42578125" style="1" customWidth="1"/>
    <col min="1791" max="1791" width="1.85546875" style="1" customWidth="1"/>
    <col min="1792" max="1794" width="3" style="1" customWidth="1"/>
    <col min="1795" max="1795" width="4.42578125" style="1" customWidth="1"/>
    <col min="1796" max="1797" width="3" style="1" customWidth="1"/>
    <col min="1798" max="1803" width="3.28515625" style="1" customWidth="1"/>
    <col min="1804" max="1805" width="9.140625" style="1" customWidth="1"/>
    <col min="1806" max="1809" width="3.28515625" style="1" customWidth="1"/>
    <col min="1810" max="1810" width="4.140625" style="1" customWidth="1"/>
    <col min="1811" max="2023" width="10.28515625" style="1"/>
    <col min="2024" max="2032" width="9.140625" style="1" customWidth="1"/>
    <col min="2033" max="2033" width="1" style="1" customWidth="1"/>
    <col min="2034" max="2037" width="3.28515625" style="1" customWidth="1"/>
    <col min="2038" max="2038" width="1.85546875" style="1" customWidth="1"/>
    <col min="2039" max="2039" width="17.85546875" style="1" customWidth="1"/>
    <col min="2040" max="2040" width="1.85546875" style="1" customWidth="1"/>
    <col min="2041" max="2044" width="3.28515625" style="1" customWidth="1"/>
    <col min="2045" max="2045" width="1.85546875" style="1" customWidth="1"/>
    <col min="2046" max="2046" width="12.42578125" style="1" customWidth="1"/>
    <col min="2047" max="2047" width="1.85546875" style="1" customWidth="1"/>
    <col min="2048" max="2050" width="3" style="1" customWidth="1"/>
    <col min="2051" max="2051" width="4.42578125" style="1" customWidth="1"/>
    <col min="2052" max="2053" width="3" style="1" customWidth="1"/>
    <col min="2054" max="2059" width="3.28515625" style="1" customWidth="1"/>
    <col min="2060" max="2061" width="9.140625" style="1" customWidth="1"/>
    <col min="2062" max="2065" width="3.28515625" style="1" customWidth="1"/>
    <col min="2066" max="2066" width="4.140625" style="1" customWidth="1"/>
    <col min="2067" max="2279" width="10.28515625" style="1"/>
    <col min="2280" max="2288" width="9.140625" style="1" customWidth="1"/>
    <col min="2289" max="2289" width="1" style="1" customWidth="1"/>
    <col min="2290" max="2293" width="3.28515625" style="1" customWidth="1"/>
    <col min="2294" max="2294" width="1.85546875" style="1" customWidth="1"/>
    <col min="2295" max="2295" width="17.85546875" style="1" customWidth="1"/>
    <col min="2296" max="2296" width="1.85546875" style="1" customWidth="1"/>
    <col min="2297" max="2300" width="3.28515625" style="1" customWidth="1"/>
    <col min="2301" max="2301" width="1.85546875" style="1" customWidth="1"/>
    <col min="2302" max="2302" width="12.42578125" style="1" customWidth="1"/>
    <col min="2303" max="2303" width="1.85546875" style="1" customWidth="1"/>
    <col min="2304" max="2306" width="3" style="1" customWidth="1"/>
    <col min="2307" max="2307" width="4.42578125" style="1" customWidth="1"/>
    <col min="2308" max="2309" width="3" style="1" customWidth="1"/>
    <col min="2310" max="2315" width="3.28515625" style="1" customWidth="1"/>
    <col min="2316" max="2317" width="9.140625" style="1" customWidth="1"/>
    <col min="2318" max="2321" width="3.28515625" style="1" customWidth="1"/>
    <col min="2322" max="2322" width="4.140625" style="1" customWidth="1"/>
    <col min="2323" max="2535" width="10.28515625" style="1"/>
    <col min="2536" max="2544" width="9.140625" style="1" customWidth="1"/>
    <col min="2545" max="2545" width="1" style="1" customWidth="1"/>
    <col min="2546" max="2549" width="3.28515625" style="1" customWidth="1"/>
    <col min="2550" max="2550" width="1.85546875" style="1" customWidth="1"/>
    <col min="2551" max="2551" width="17.85546875" style="1" customWidth="1"/>
    <col min="2552" max="2552" width="1.85546875" style="1" customWidth="1"/>
    <col min="2553" max="2556" width="3.28515625" style="1" customWidth="1"/>
    <col min="2557" max="2557" width="1.85546875" style="1" customWidth="1"/>
    <col min="2558" max="2558" width="12.42578125" style="1" customWidth="1"/>
    <col min="2559" max="2559" width="1.85546875" style="1" customWidth="1"/>
    <col min="2560" max="2562" width="3" style="1" customWidth="1"/>
    <col min="2563" max="2563" width="4.42578125" style="1" customWidth="1"/>
    <col min="2564" max="2565" width="3" style="1" customWidth="1"/>
    <col min="2566" max="2571" width="3.28515625" style="1" customWidth="1"/>
    <col min="2572" max="2573" width="9.140625" style="1" customWidth="1"/>
    <col min="2574" max="2577" width="3.28515625" style="1" customWidth="1"/>
    <col min="2578" max="2578" width="4.140625" style="1" customWidth="1"/>
    <col min="2579" max="2791" width="10.28515625" style="1"/>
    <col min="2792" max="2800" width="9.140625" style="1" customWidth="1"/>
    <col min="2801" max="2801" width="1" style="1" customWidth="1"/>
    <col min="2802" max="2805" width="3.28515625" style="1" customWidth="1"/>
    <col min="2806" max="2806" width="1.85546875" style="1" customWidth="1"/>
    <col min="2807" max="2807" width="17.85546875" style="1" customWidth="1"/>
    <col min="2808" max="2808" width="1.85546875" style="1" customWidth="1"/>
    <col min="2809" max="2812" width="3.28515625" style="1" customWidth="1"/>
    <col min="2813" max="2813" width="1.85546875" style="1" customWidth="1"/>
    <col min="2814" max="2814" width="12.42578125" style="1" customWidth="1"/>
    <col min="2815" max="2815" width="1.85546875" style="1" customWidth="1"/>
    <col min="2816" max="2818" width="3" style="1" customWidth="1"/>
    <col min="2819" max="2819" width="4.42578125" style="1" customWidth="1"/>
    <col min="2820" max="2821" width="3" style="1" customWidth="1"/>
    <col min="2822" max="2827" width="3.28515625" style="1" customWidth="1"/>
    <col min="2828" max="2829" width="9.140625" style="1" customWidth="1"/>
    <col min="2830" max="2833" width="3.28515625" style="1" customWidth="1"/>
    <col min="2834" max="2834" width="4.140625" style="1" customWidth="1"/>
    <col min="2835" max="3047" width="10.28515625" style="1"/>
    <col min="3048" max="3056" width="9.140625" style="1" customWidth="1"/>
    <col min="3057" max="3057" width="1" style="1" customWidth="1"/>
    <col min="3058" max="3061" width="3.28515625" style="1" customWidth="1"/>
    <col min="3062" max="3062" width="1.85546875" style="1" customWidth="1"/>
    <col min="3063" max="3063" width="17.85546875" style="1" customWidth="1"/>
    <col min="3064" max="3064" width="1.85546875" style="1" customWidth="1"/>
    <col min="3065" max="3068" width="3.28515625" style="1" customWidth="1"/>
    <col min="3069" max="3069" width="1.85546875" style="1" customWidth="1"/>
    <col min="3070" max="3070" width="12.42578125" style="1" customWidth="1"/>
    <col min="3071" max="3071" width="1.85546875" style="1" customWidth="1"/>
    <col min="3072" max="3074" width="3" style="1" customWidth="1"/>
    <col min="3075" max="3075" width="4.42578125" style="1" customWidth="1"/>
    <col min="3076" max="3077" width="3" style="1" customWidth="1"/>
    <col min="3078" max="3083" width="3.28515625" style="1" customWidth="1"/>
    <col min="3084" max="3085" width="9.140625" style="1" customWidth="1"/>
    <col min="3086" max="3089" width="3.28515625" style="1" customWidth="1"/>
    <col min="3090" max="3090" width="4.140625" style="1" customWidth="1"/>
    <col min="3091" max="3303" width="10.28515625" style="1"/>
    <col min="3304" max="3312" width="9.140625" style="1" customWidth="1"/>
    <col min="3313" max="3313" width="1" style="1" customWidth="1"/>
    <col min="3314" max="3317" width="3.28515625" style="1" customWidth="1"/>
    <col min="3318" max="3318" width="1.85546875" style="1" customWidth="1"/>
    <col min="3319" max="3319" width="17.85546875" style="1" customWidth="1"/>
    <col min="3320" max="3320" width="1.85546875" style="1" customWidth="1"/>
    <col min="3321" max="3324" width="3.28515625" style="1" customWidth="1"/>
    <col min="3325" max="3325" width="1.85546875" style="1" customWidth="1"/>
    <col min="3326" max="3326" width="12.42578125" style="1" customWidth="1"/>
    <col min="3327" max="3327" width="1.85546875" style="1" customWidth="1"/>
    <col min="3328" max="3330" width="3" style="1" customWidth="1"/>
    <col min="3331" max="3331" width="4.42578125" style="1" customWidth="1"/>
    <col min="3332" max="3333" width="3" style="1" customWidth="1"/>
    <col min="3334" max="3339" width="3.28515625" style="1" customWidth="1"/>
    <col min="3340" max="3341" width="9.140625" style="1" customWidth="1"/>
    <col min="3342" max="3345" width="3.28515625" style="1" customWidth="1"/>
    <col min="3346" max="3346" width="4.140625" style="1" customWidth="1"/>
    <col min="3347" max="3559" width="10.28515625" style="1"/>
    <col min="3560" max="3568" width="9.140625" style="1" customWidth="1"/>
    <col min="3569" max="3569" width="1" style="1" customWidth="1"/>
    <col min="3570" max="3573" width="3.28515625" style="1" customWidth="1"/>
    <col min="3574" max="3574" width="1.85546875" style="1" customWidth="1"/>
    <col min="3575" max="3575" width="17.85546875" style="1" customWidth="1"/>
    <col min="3576" max="3576" width="1.85546875" style="1" customWidth="1"/>
    <col min="3577" max="3580" width="3.28515625" style="1" customWidth="1"/>
    <col min="3581" max="3581" width="1.85546875" style="1" customWidth="1"/>
    <col min="3582" max="3582" width="12.42578125" style="1" customWidth="1"/>
    <col min="3583" max="3583" width="1.85546875" style="1" customWidth="1"/>
    <col min="3584" max="3586" width="3" style="1" customWidth="1"/>
    <col min="3587" max="3587" width="4.42578125" style="1" customWidth="1"/>
    <col min="3588" max="3589" width="3" style="1" customWidth="1"/>
    <col min="3590" max="3595" width="3.28515625" style="1" customWidth="1"/>
    <col min="3596" max="3597" width="9.140625" style="1" customWidth="1"/>
    <col min="3598" max="3601" width="3.28515625" style="1" customWidth="1"/>
    <col min="3602" max="3602" width="4.140625" style="1" customWidth="1"/>
    <col min="3603" max="3815" width="10.28515625" style="1"/>
    <col min="3816" max="3824" width="9.140625" style="1" customWidth="1"/>
    <col min="3825" max="3825" width="1" style="1" customWidth="1"/>
    <col min="3826" max="3829" width="3.28515625" style="1" customWidth="1"/>
    <col min="3830" max="3830" width="1.85546875" style="1" customWidth="1"/>
    <col min="3831" max="3831" width="17.85546875" style="1" customWidth="1"/>
    <col min="3832" max="3832" width="1.85546875" style="1" customWidth="1"/>
    <col min="3833" max="3836" width="3.28515625" style="1" customWidth="1"/>
    <col min="3837" max="3837" width="1.85546875" style="1" customWidth="1"/>
    <col min="3838" max="3838" width="12.42578125" style="1" customWidth="1"/>
    <col min="3839" max="3839" width="1.85546875" style="1" customWidth="1"/>
    <col min="3840" max="3842" width="3" style="1" customWidth="1"/>
    <col min="3843" max="3843" width="4.42578125" style="1" customWidth="1"/>
    <col min="3844" max="3845" width="3" style="1" customWidth="1"/>
    <col min="3846" max="3851" width="3.28515625" style="1" customWidth="1"/>
    <col min="3852" max="3853" width="9.140625" style="1" customWidth="1"/>
    <col min="3854" max="3857" width="3.28515625" style="1" customWidth="1"/>
    <col min="3858" max="3858" width="4.140625" style="1" customWidth="1"/>
    <col min="3859" max="4071" width="10.28515625" style="1"/>
    <col min="4072" max="4080" width="9.140625" style="1" customWidth="1"/>
    <col min="4081" max="4081" width="1" style="1" customWidth="1"/>
    <col min="4082" max="4085" width="3.28515625" style="1" customWidth="1"/>
    <col min="4086" max="4086" width="1.85546875" style="1" customWidth="1"/>
    <col min="4087" max="4087" width="17.85546875" style="1" customWidth="1"/>
    <col min="4088" max="4088" width="1.85546875" style="1" customWidth="1"/>
    <col min="4089" max="4092" width="3.28515625" style="1" customWidth="1"/>
    <col min="4093" max="4093" width="1.85546875" style="1" customWidth="1"/>
    <col min="4094" max="4094" width="12.42578125" style="1" customWidth="1"/>
    <col min="4095" max="4095" width="1.85546875" style="1" customWidth="1"/>
    <col min="4096" max="4098" width="3" style="1" customWidth="1"/>
    <col min="4099" max="4099" width="4.42578125" style="1" customWidth="1"/>
    <col min="4100" max="4101" width="3" style="1" customWidth="1"/>
    <col min="4102" max="4107" width="3.28515625" style="1" customWidth="1"/>
    <col min="4108" max="4109" width="9.140625" style="1" customWidth="1"/>
    <col min="4110" max="4113" width="3.28515625" style="1" customWidth="1"/>
    <col min="4114" max="4114" width="4.140625" style="1" customWidth="1"/>
    <col min="4115" max="4327" width="10.28515625" style="1"/>
    <col min="4328" max="4336" width="9.140625" style="1" customWidth="1"/>
    <col min="4337" max="4337" width="1" style="1" customWidth="1"/>
    <col min="4338" max="4341" width="3.28515625" style="1" customWidth="1"/>
    <col min="4342" max="4342" width="1.85546875" style="1" customWidth="1"/>
    <col min="4343" max="4343" width="17.85546875" style="1" customWidth="1"/>
    <col min="4344" max="4344" width="1.85546875" style="1" customWidth="1"/>
    <col min="4345" max="4348" width="3.28515625" style="1" customWidth="1"/>
    <col min="4349" max="4349" width="1.85546875" style="1" customWidth="1"/>
    <col min="4350" max="4350" width="12.42578125" style="1" customWidth="1"/>
    <col min="4351" max="4351" width="1.85546875" style="1" customWidth="1"/>
    <col min="4352" max="4354" width="3" style="1" customWidth="1"/>
    <col min="4355" max="4355" width="4.42578125" style="1" customWidth="1"/>
    <col min="4356" max="4357" width="3" style="1" customWidth="1"/>
    <col min="4358" max="4363" width="3.28515625" style="1" customWidth="1"/>
    <col min="4364" max="4365" width="9.140625" style="1" customWidth="1"/>
    <col min="4366" max="4369" width="3.28515625" style="1" customWidth="1"/>
    <col min="4370" max="4370" width="4.140625" style="1" customWidth="1"/>
    <col min="4371" max="4583" width="10.28515625" style="1"/>
    <col min="4584" max="4592" width="9.140625" style="1" customWidth="1"/>
    <col min="4593" max="4593" width="1" style="1" customWidth="1"/>
    <col min="4594" max="4597" width="3.28515625" style="1" customWidth="1"/>
    <col min="4598" max="4598" width="1.85546875" style="1" customWidth="1"/>
    <col min="4599" max="4599" width="17.85546875" style="1" customWidth="1"/>
    <col min="4600" max="4600" width="1.85546875" style="1" customWidth="1"/>
    <col min="4601" max="4604" width="3.28515625" style="1" customWidth="1"/>
    <col min="4605" max="4605" width="1.85546875" style="1" customWidth="1"/>
    <col min="4606" max="4606" width="12.42578125" style="1" customWidth="1"/>
    <col min="4607" max="4607" width="1.85546875" style="1" customWidth="1"/>
    <col min="4608" max="4610" width="3" style="1" customWidth="1"/>
    <col min="4611" max="4611" width="4.42578125" style="1" customWidth="1"/>
    <col min="4612" max="4613" width="3" style="1" customWidth="1"/>
    <col min="4614" max="4619" width="3.28515625" style="1" customWidth="1"/>
    <col min="4620" max="4621" width="9.140625" style="1" customWidth="1"/>
    <col min="4622" max="4625" width="3.28515625" style="1" customWidth="1"/>
    <col min="4626" max="4626" width="4.140625" style="1" customWidth="1"/>
    <col min="4627" max="4839" width="10.28515625" style="1"/>
    <col min="4840" max="4848" width="9.140625" style="1" customWidth="1"/>
    <col min="4849" max="4849" width="1" style="1" customWidth="1"/>
    <col min="4850" max="4853" width="3.28515625" style="1" customWidth="1"/>
    <col min="4854" max="4854" width="1.85546875" style="1" customWidth="1"/>
    <col min="4855" max="4855" width="17.85546875" style="1" customWidth="1"/>
    <col min="4856" max="4856" width="1.85546875" style="1" customWidth="1"/>
    <col min="4857" max="4860" width="3.28515625" style="1" customWidth="1"/>
    <col min="4861" max="4861" width="1.85546875" style="1" customWidth="1"/>
    <col min="4862" max="4862" width="12.42578125" style="1" customWidth="1"/>
    <col min="4863" max="4863" width="1.85546875" style="1" customWidth="1"/>
    <col min="4864" max="4866" width="3" style="1" customWidth="1"/>
    <col min="4867" max="4867" width="4.42578125" style="1" customWidth="1"/>
    <col min="4868" max="4869" width="3" style="1" customWidth="1"/>
    <col min="4870" max="4875" width="3.28515625" style="1" customWidth="1"/>
    <col min="4876" max="4877" width="9.140625" style="1" customWidth="1"/>
    <col min="4878" max="4881" width="3.28515625" style="1" customWidth="1"/>
    <col min="4882" max="4882" width="4.140625" style="1" customWidth="1"/>
    <col min="4883" max="5095" width="10.28515625" style="1"/>
    <col min="5096" max="5104" width="9.140625" style="1" customWidth="1"/>
    <col min="5105" max="5105" width="1" style="1" customWidth="1"/>
    <col min="5106" max="5109" width="3.28515625" style="1" customWidth="1"/>
    <col min="5110" max="5110" width="1.85546875" style="1" customWidth="1"/>
    <col min="5111" max="5111" width="17.85546875" style="1" customWidth="1"/>
    <col min="5112" max="5112" width="1.85546875" style="1" customWidth="1"/>
    <col min="5113" max="5116" width="3.28515625" style="1" customWidth="1"/>
    <col min="5117" max="5117" width="1.85546875" style="1" customWidth="1"/>
    <col min="5118" max="5118" width="12.42578125" style="1" customWidth="1"/>
    <col min="5119" max="5119" width="1.85546875" style="1" customWidth="1"/>
    <col min="5120" max="5122" width="3" style="1" customWidth="1"/>
    <col min="5123" max="5123" width="4.42578125" style="1" customWidth="1"/>
    <col min="5124" max="5125" width="3" style="1" customWidth="1"/>
    <col min="5126" max="5131" width="3.28515625" style="1" customWidth="1"/>
    <col min="5132" max="5133" width="9.140625" style="1" customWidth="1"/>
    <col min="5134" max="5137" width="3.28515625" style="1" customWidth="1"/>
    <col min="5138" max="5138" width="4.140625" style="1" customWidth="1"/>
    <col min="5139" max="5351" width="10.28515625" style="1"/>
    <col min="5352" max="5360" width="9.140625" style="1" customWidth="1"/>
    <col min="5361" max="5361" width="1" style="1" customWidth="1"/>
    <col min="5362" max="5365" width="3.28515625" style="1" customWidth="1"/>
    <col min="5366" max="5366" width="1.85546875" style="1" customWidth="1"/>
    <col min="5367" max="5367" width="17.85546875" style="1" customWidth="1"/>
    <col min="5368" max="5368" width="1.85546875" style="1" customWidth="1"/>
    <col min="5369" max="5372" width="3.28515625" style="1" customWidth="1"/>
    <col min="5373" max="5373" width="1.85546875" style="1" customWidth="1"/>
    <col min="5374" max="5374" width="12.42578125" style="1" customWidth="1"/>
    <col min="5375" max="5375" width="1.85546875" style="1" customWidth="1"/>
    <col min="5376" max="5378" width="3" style="1" customWidth="1"/>
    <col min="5379" max="5379" width="4.42578125" style="1" customWidth="1"/>
    <col min="5380" max="5381" width="3" style="1" customWidth="1"/>
    <col min="5382" max="5387" width="3.28515625" style="1" customWidth="1"/>
    <col min="5388" max="5389" width="9.140625" style="1" customWidth="1"/>
    <col min="5390" max="5393" width="3.28515625" style="1" customWidth="1"/>
    <col min="5394" max="5394" width="4.140625" style="1" customWidth="1"/>
    <col min="5395" max="5607" width="10.28515625" style="1"/>
    <col min="5608" max="5616" width="9.140625" style="1" customWidth="1"/>
    <col min="5617" max="5617" width="1" style="1" customWidth="1"/>
    <col min="5618" max="5621" width="3.28515625" style="1" customWidth="1"/>
    <col min="5622" max="5622" width="1.85546875" style="1" customWidth="1"/>
    <col min="5623" max="5623" width="17.85546875" style="1" customWidth="1"/>
    <col min="5624" max="5624" width="1.85546875" style="1" customWidth="1"/>
    <col min="5625" max="5628" width="3.28515625" style="1" customWidth="1"/>
    <col min="5629" max="5629" width="1.85546875" style="1" customWidth="1"/>
    <col min="5630" max="5630" width="12.42578125" style="1" customWidth="1"/>
    <col min="5631" max="5631" width="1.85546875" style="1" customWidth="1"/>
    <col min="5632" max="5634" width="3" style="1" customWidth="1"/>
    <col min="5635" max="5635" width="4.42578125" style="1" customWidth="1"/>
    <col min="5636" max="5637" width="3" style="1" customWidth="1"/>
    <col min="5638" max="5643" width="3.28515625" style="1" customWidth="1"/>
    <col min="5644" max="5645" width="9.140625" style="1" customWidth="1"/>
    <col min="5646" max="5649" width="3.28515625" style="1" customWidth="1"/>
    <col min="5650" max="5650" width="4.140625" style="1" customWidth="1"/>
    <col min="5651" max="5863" width="10.28515625" style="1"/>
    <col min="5864" max="5872" width="9.140625" style="1" customWidth="1"/>
    <col min="5873" max="5873" width="1" style="1" customWidth="1"/>
    <col min="5874" max="5877" width="3.28515625" style="1" customWidth="1"/>
    <col min="5878" max="5878" width="1.85546875" style="1" customWidth="1"/>
    <col min="5879" max="5879" width="17.85546875" style="1" customWidth="1"/>
    <col min="5880" max="5880" width="1.85546875" style="1" customWidth="1"/>
    <col min="5881" max="5884" width="3.28515625" style="1" customWidth="1"/>
    <col min="5885" max="5885" width="1.85546875" style="1" customWidth="1"/>
    <col min="5886" max="5886" width="12.42578125" style="1" customWidth="1"/>
    <col min="5887" max="5887" width="1.85546875" style="1" customWidth="1"/>
    <col min="5888" max="5890" width="3" style="1" customWidth="1"/>
    <col min="5891" max="5891" width="4.42578125" style="1" customWidth="1"/>
    <col min="5892" max="5893" width="3" style="1" customWidth="1"/>
    <col min="5894" max="5899" width="3.28515625" style="1" customWidth="1"/>
    <col min="5900" max="5901" width="9.140625" style="1" customWidth="1"/>
    <col min="5902" max="5905" width="3.28515625" style="1" customWidth="1"/>
    <col min="5906" max="5906" width="4.140625" style="1" customWidth="1"/>
    <col min="5907" max="6119" width="10.28515625" style="1"/>
    <col min="6120" max="6128" width="9.140625" style="1" customWidth="1"/>
    <col min="6129" max="6129" width="1" style="1" customWidth="1"/>
    <col min="6130" max="6133" width="3.28515625" style="1" customWidth="1"/>
    <col min="6134" max="6134" width="1.85546875" style="1" customWidth="1"/>
    <col min="6135" max="6135" width="17.85546875" style="1" customWidth="1"/>
    <col min="6136" max="6136" width="1.85546875" style="1" customWidth="1"/>
    <col min="6137" max="6140" width="3.28515625" style="1" customWidth="1"/>
    <col min="6141" max="6141" width="1.85546875" style="1" customWidth="1"/>
    <col min="6142" max="6142" width="12.42578125" style="1" customWidth="1"/>
    <col min="6143" max="6143" width="1.85546875" style="1" customWidth="1"/>
    <col min="6144" max="6146" width="3" style="1" customWidth="1"/>
    <col min="6147" max="6147" width="4.42578125" style="1" customWidth="1"/>
    <col min="6148" max="6149" width="3" style="1" customWidth="1"/>
    <col min="6150" max="6155" width="3.28515625" style="1" customWidth="1"/>
    <col min="6156" max="6157" width="9.140625" style="1" customWidth="1"/>
    <col min="6158" max="6161" width="3.28515625" style="1" customWidth="1"/>
    <col min="6162" max="6162" width="4.140625" style="1" customWidth="1"/>
    <col min="6163" max="6375" width="10.28515625" style="1"/>
    <col min="6376" max="6384" width="9.140625" style="1" customWidth="1"/>
    <col min="6385" max="6385" width="1" style="1" customWidth="1"/>
    <col min="6386" max="6389" width="3.28515625" style="1" customWidth="1"/>
    <col min="6390" max="6390" width="1.85546875" style="1" customWidth="1"/>
    <col min="6391" max="6391" width="17.85546875" style="1" customWidth="1"/>
    <col min="6392" max="6392" width="1.85546875" style="1" customWidth="1"/>
    <col min="6393" max="6396" width="3.28515625" style="1" customWidth="1"/>
    <col min="6397" max="6397" width="1.85546875" style="1" customWidth="1"/>
    <col min="6398" max="6398" width="12.42578125" style="1" customWidth="1"/>
    <col min="6399" max="6399" width="1.85546875" style="1" customWidth="1"/>
    <col min="6400" max="6402" width="3" style="1" customWidth="1"/>
    <col min="6403" max="6403" width="4.42578125" style="1" customWidth="1"/>
    <col min="6404" max="6405" width="3" style="1" customWidth="1"/>
    <col min="6406" max="6411" width="3.28515625" style="1" customWidth="1"/>
    <col min="6412" max="6413" width="9.140625" style="1" customWidth="1"/>
    <col min="6414" max="6417" width="3.28515625" style="1" customWidth="1"/>
    <col min="6418" max="6418" width="4.140625" style="1" customWidth="1"/>
    <col min="6419" max="6631" width="10.28515625" style="1"/>
    <col min="6632" max="6640" width="9.140625" style="1" customWidth="1"/>
    <col min="6641" max="6641" width="1" style="1" customWidth="1"/>
    <col min="6642" max="6645" width="3.28515625" style="1" customWidth="1"/>
    <col min="6646" max="6646" width="1.85546875" style="1" customWidth="1"/>
    <col min="6647" max="6647" width="17.85546875" style="1" customWidth="1"/>
    <col min="6648" max="6648" width="1.85546875" style="1" customWidth="1"/>
    <col min="6649" max="6652" width="3.28515625" style="1" customWidth="1"/>
    <col min="6653" max="6653" width="1.85546875" style="1" customWidth="1"/>
    <col min="6654" max="6654" width="12.42578125" style="1" customWidth="1"/>
    <col min="6655" max="6655" width="1.85546875" style="1" customWidth="1"/>
    <col min="6656" max="6658" width="3" style="1" customWidth="1"/>
    <col min="6659" max="6659" width="4.42578125" style="1" customWidth="1"/>
    <col min="6660" max="6661" width="3" style="1" customWidth="1"/>
    <col min="6662" max="6667" width="3.28515625" style="1" customWidth="1"/>
    <col min="6668" max="6669" width="9.140625" style="1" customWidth="1"/>
    <col min="6670" max="6673" width="3.28515625" style="1" customWidth="1"/>
    <col min="6674" max="6674" width="4.140625" style="1" customWidth="1"/>
    <col min="6675" max="6887" width="10.28515625" style="1"/>
    <col min="6888" max="6896" width="9.140625" style="1" customWidth="1"/>
    <col min="6897" max="6897" width="1" style="1" customWidth="1"/>
    <col min="6898" max="6901" width="3.28515625" style="1" customWidth="1"/>
    <col min="6902" max="6902" width="1.85546875" style="1" customWidth="1"/>
    <col min="6903" max="6903" width="17.85546875" style="1" customWidth="1"/>
    <col min="6904" max="6904" width="1.85546875" style="1" customWidth="1"/>
    <col min="6905" max="6908" width="3.28515625" style="1" customWidth="1"/>
    <col min="6909" max="6909" width="1.85546875" style="1" customWidth="1"/>
    <col min="6910" max="6910" width="12.42578125" style="1" customWidth="1"/>
    <col min="6911" max="6911" width="1.85546875" style="1" customWidth="1"/>
    <col min="6912" max="6914" width="3" style="1" customWidth="1"/>
    <col min="6915" max="6915" width="4.42578125" style="1" customWidth="1"/>
    <col min="6916" max="6917" width="3" style="1" customWidth="1"/>
    <col min="6918" max="6923" width="3.28515625" style="1" customWidth="1"/>
    <col min="6924" max="6925" width="9.140625" style="1" customWidth="1"/>
    <col min="6926" max="6929" width="3.28515625" style="1" customWidth="1"/>
    <col min="6930" max="6930" width="4.140625" style="1" customWidth="1"/>
    <col min="6931" max="7143" width="10.28515625" style="1"/>
    <col min="7144" max="7152" width="9.140625" style="1" customWidth="1"/>
    <col min="7153" max="7153" width="1" style="1" customWidth="1"/>
    <col min="7154" max="7157" width="3.28515625" style="1" customWidth="1"/>
    <col min="7158" max="7158" width="1.85546875" style="1" customWidth="1"/>
    <col min="7159" max="7159" width="17.85546875" style="1" customWidth="1"/>
    <col min="7160" max="7160" width="1.85546875" style="1" customWidth="1"/>
    <col min="7161" max="7164" width="3.28515625" style="1" customWidth="1"/>
    <col min="7165" max="7165" width="1.85546875" style="1" customWidth="1"/>
    <col min="7166" max="7166" width="12.42578125" style="1" customWidth="1"/>
    <col min="7167" max="7167" width="1.85546875" style="1" customWidth="1"/>
    <col min="7168" max="7170" width="3" style="1" customWidth="1"/>
    <col min="7171" max="7171" width="4.42578125" style="1" customWidth="1"/>
    <col min="7172" max="7173" width="3" style="1" customWidth="1"/>
    <col min="7174" max="7179" width="3.28515625" style="1" customWidth="1"/>
    <col min="7180" max="7181" width="9.140625" style="1" customWidth="1"/>
    <col min="7182" max="7185" width="3.28515625" style="1" customWidth="1"/>
    <col min="7186" max="7186" width="4.140625" style="1" customWidth="1"/>
    <col min="7187" max="7399" width="10.28515625" style="1"/>
    <col min="7400" max="7408" width="9.140625" style="1" customWidth="1"/>
    <col min="7409" max="7409" width="1" style="1" customWidth="1"/>
    <col min="7410" max="7413" width="3.28515625" style="1" customWidth="1"/>
    <col min="7414" max="7414" width="1.85546875" style="1" customWidth="1"/>
    <col min="7415" max="7415" width="17.85546875" style="1" customWidth="1"/>
    <col min="7416" max="7416" width="1.85546875" style="1" customWidth="1"/>
    <col min="7417" max="7420" width="3.28515625" style="1" customWidth="1"/>
    <col min="7421" max="7421" width="1.85546875" style="1" customWidth="1"/>
    <col min="7422" max="7422" width="12.42578125" style="1" customWidth="1"/>
    <col min="7423" max="7423" width="1.85546875" style="1" customWidth="1"/>
    <col min="7424" max="7426" width="3" style="1" customWidth="1"/>
    <col min="7427" max="7427" width="4.42578125" style="1" customWidth="1"/>
    <col min="7428" max="7429" width="3" style="1" customWidth="1"/>
    <col min="7430" max="7435" width="3.28515625" style="1" customWidth="1"/>
    <col min="7436" max="7437" width="9.140625" style="1" customWidth="1"/>
    <col min="7438" max="7441" width="3.28515625" style="1" customWidth="1"/>
    <col min="7442" max="7442" width="4.140625" style="1" customWidth="1"/>
    <col min="7443" max="7655" width="10.28515625" style="1"/>
    <col min="7656" max="7664" width="9.140625" style="1" customWidth="1"/>
    <col min="7665" max="7665" width="1" style="1" customWidth="1"/>
    <col min="7666" max="7669" width="3.28515625" style="1" customWidth="1"/>
    <col min="7670" max="7670" width="1.85546875" style="1" customWidth="1"/>
    <col min="7671" max="7671" width="17.85546875" style="1" customWidth="1"/>
    <col min="7672" max="7672" width="1.85546875" style="1" customWidth="1"/>
    <col min="7673" max="7676" width="3.28515625" style="1" customWidth="1"/>
    <col min="7677" max="7677" width="1.85546875" style="1" customWidth="1"/>
    <col min="7678" max="7678" width="12.42578125" style="1" customWidth="1"/>
    <col min="7679" max="7679" width="1.85546875" style="1" customWidth="1"/>
    <col min="7680" max="7682" width="3" style="1" customWidth="1"/>
    <col min="7683" max="7683" width="4.42578125" style="1" customWidth="1"/>
    <col min="7684" max="7685" width="3" style="1" customWidth="1"/>
    <col min="7686" max="7691" width="3.28515625" style="1" customWidth="1"/>
    <col min="7692" max="7693" width="9.140625" style="1" customWidth="1"/>
    <col min="7694" max="7697" width="3.28515625" style="1" customWidth="1"/>
    <col min="7698" max="7698" width="4.140625" style="1" customWidth="1"/>
    <col min="7699" max="7911" width="10.28515625" style="1"/>
    <col min="7912" max="7920" width="9.140625" style="1" customWidth="1"/>
    <col min="7921" max="7921" width="1" style="1" customWidth="1"/>
    <col min="7922" max="7925" width="3.28515625" style="1" customWidth="1"/>
    <col min="7926" max="7926" width="1.85546875" style="1" customWidth="1"/>
    <col min="7927" max="7927" width="17.85546875" style="1" customWidth="1"/>
    <col min="7928" max="7928" width="1.85546875" style="1" customWidth="1"/>
    <col min="7929" max="7932" width="3.28515625" style="1" customWidth="1"/>
    <col min="7933" max="7933" width="1.85546875" style="1" customWidth="1"/>
    <col min="7934" max="7934" width="12.42578125" style="1" customWidth="1"/>
    <col min="7935" max="7935" width="1.85546875" style="1" customWidth="1"/>
    <col min="7936" max="7938" width="3" style="1" customWidth="1"/>
    <col min="7939" max="7939" width="4.42578125" style="1" customWidth="1"/>
    <col min="7940" max="7941" width="3" style="1" customWidth="1"/>
    <col min="7942" max="7947" width="3.28515625" style="1" customWidth="1"/>
    <col min="7948" max="7949" width="9.140625" style="1" customWidth="1"/>
    <col min="7950" max="7953" width="3.28515625" style="1" customWidth="1"/>
    <col min="7954" max="7954" width="4.140625" style="1" customWidth="1"/>
    <col min="7955" max="8167" width="10.28515625" style="1"/>
    <col min="8168" max="8176" width="9.140625" style="1" customWidth="1"/>
    <col min="8177" max="8177" width="1" style="1" customWidth="1"/>
    <col min="8178" max="8181" width="3.28515625" style="1" customWidth="1"/>
    <col min="8182" max="8182" width="1.85546875" style="1" customWidth="1"/>
    <col min="8183" max="8183" width="17.85546875" style="1" customWidth="1"/>
    <col min="8184" max="8184" width="1.85546875" style="1" customWidth="1"/>
    <col min="8185" max="8188" width="3.28515625" style="1" customWidth="1"/>
    <col min="8189" max="8189" width="1.85546875" style="1" customWidth="1"/>
    <col min="8190" max="8190" width="12.42578125" style="1" customWidth="1"/>
    <col min="8191" max="8191" width="1.85546875" style="1" customWidth="1"/>
    <col min="8192" max="8194" width="3" style="1" customWidth="1"/>
    <col min="8195" max="8195" width="4.42578125" style="1" customWidth="1"/>
    <col min="8196" max="8197" width="3" style="1" customWidth="1"/>
    <col min="8198" max="8203" width="3.28515625" style="1" customWidth="1"/>
    <col min="8204" max="8205" width="9.140625" style="1" customWidth="1"/>
    <col min="8206" max="8209" width="3.28515625" style="1" customWidth="1"/>
    <col min="8210" max="8210" width="4.140625" style="1" customWidth="1"/>
    <col min="8211" max="8423" width="10.28515625" style="1"/>
    <col min="8424" max="8432" width="9.140625" style="1" customWidth="1"/>
    <col min="8433" max="8433" width="1" style="1" customWidth="1"/>
    <col min="8434" max="8437" width="3.28515625" style="1" customWidth="1"/>
    <col min="8438" max="8438" width="1.85546875" style="1" customWidth="1"/>
    <col min="8439" max="8439" width="17.85546875" style="1" customWidth="1"/>
    <col min="8440" max="8440" width="1.85546875" style="1" customWidth="1"/>
    <col min="8441" max="8444" width="3.28515625" style="1" customWidth="1"/>
    <col min="8445" max="8445" width="1.85546875" style="1" customWidth="1"/>
    <col min="8446" max="8446" width="12.42578125" style="1" customWidth="1"/>
    <col min="8447" max="8447" width="1.85546875" style="1" customWidth="1"/>
    <col min="8448" max="8450" width="3" style="1" customWidth="1"/>
    <col min="8451" max="8451" width="4.42578125" style="1" customWidth="1"/>
    <col min="8452" max="8453" width="3" style="1" customWidth="1"/>
    <col min="8454" max="8459" width="3.28515625" style="1" customWidth="1"/>
    <col min="8460" max="8461" width="9.140625" style="1" customWidth="1"/>
    <col min="8462" max="8465" width="3.28515625" style="1" customWidth="1"/>
    <col min="8466" max="8466" width="4.140625" style="1" customWidth="1"/>
    <col min="8467" max="8679" width="10.28515625" style="1"/>
    <col min="8680" max="8688" width="9.140625" style="1" customWidth="1"/>
    <col min="8689" max="8689" width="1" style="1" customWidth="1"/>
    <col min="8690" max="8693" width="3.28515625" style="1" customWidth="1"/>
    <col min="8694" max="8694" width="1.85546875" style="1" customWidth="1"/>
    <col min="8695" max="8695" width="17.85546875" style="1" customWidth="1"/>
    <col min="8696" max="8696" width="1.85546875" style="1" customWidth="1"/>
    <col min="8697" max="8700" width="3.28515625" style="1" customWidth="1"/>
    <col min="8701" max="8701" width="1.85546875" style="1" customWidth="1"/>
    <col min="8702" max="8702" width="12.42578125" style="1" customWidth="1"/>
    <col min="8703" max="8703" width="1.85546875" style="1" customWidth="1"/>
    <col min="8704" max="8706" width="3" style="1" customWidth="1"/>
    <col min="8707" max="8707" width="4.42578125" style="1" customWidth="1"/>
    <col min="8708" max="8709" width="3" style="1" customWidth="1"/>
    <col min="8710" max="8715" width="3.28515625" style="1" customWidth="1"/>
    <col min="8716" max="8717" width="9.140625" style="1" customWidth="1"/>
    <col min="8718" max="8721" width="3.28515625" style="1" customWidth="1"/>
    <col min="8722" max="8722" width="4.140625" style="1" customWidth="1"/>
    <col min="8723" max="8935" width="10.28515625" style="1"/>
    <col min="8936" max="8944" width="9.140625" style="1" customWidth="1"/>
    <col min="8945" max="8945" width="1" style="1" customWidth="1"/>
    <col min="8946" max="8949" width="3.28515625" style="1" customWidth="1"/>
    <col min="8950" max="8950" width="1.85546875" style="1" customWidth="1"/>
    <col min="8951" max="8951" width="17.85546875" style="1" customWidth="1"/>
    <col min="8952" max="8952" width="1.85546875" style="1" customWidth="1"/>
    <col min="8953" max="8956" width="3.28515625" style="1" customWidth="1"/>
    <col min="8957" max="8957" width="1.85546875" style="1" customWidth="1"/>
    <col min="8958" max="8958" width="12.42578125" style="1" customWidth="1"/>
    <col min="8959" max="8959" width="1.85546875" style="1" customWidth="1"/>
    <col min="8960" max="8962" width="3" style="1" customWidth="1"/>
    <col min="8963" max="8963" width="4.42578125" style="1" customWidth="1"/>
    <col min="8964" max="8965" width="3" style="1" customWidth="1"/>
    <col min="8966" max="8971" width="3.28515625" style="1" customWidth="1"/>
    <col min="8972" max="8973" width="9.140625" style="1" customWidth="1"/>
    <col min="8974" max="8977" width="3.28515625" style="1" customWidth="1"/>
    <col min="8978" max="8978" width="4.140625" style="1" customWidth="1"/>
    <col min="8979" max="9191" width="10.28515625" style="1"/>
    <col min="9192" max="9200" width="9.140625" style="1" customWidth="1"/>
    <col min="9201" max="9201" width="1" style="1" customWidth="1"/>
    <col min="9202" max="9205" width="3.28515625" style="1" customWidth="1"/>
    <col min="9206" max="9206" width="1.85546875" style="1" customWidth="1"/>
    <col min="9207" max="9207" width="17.85546875" style="1" customWidth="1"/>
    <col min="9208" max="9208" width="1.85546875" style="1" customWidth="1"/>
    <col min="9209" max="9212" width="3.28515625" style="1" customWidth="1"/>
    <col min="9213" max="9213" width="1.85546875" style="1" customWidth="1"/>
    <col min="9214" max="9214" width="12.42578125" style="1" customWidth="1"/>
    <col min="9215" max="9215" width="1.85546875" style="1" customWidth="1"/>
    <col min="9216" max="9218" width="3" style="1" customWidth="1"/>
    <col min="9219" max="9219" width="4.42578125" style="1" customWidth="1"/>
    <col min="9220" max="9221" width="3" style="1" customWidth="1"/>
    <col min="9222" max="9227" width="3.28515625" style="1" customWidth="1"/>
    <col min="9228" max="9229" width="9.140625" style="1" customWidth="1"/>
    <col min="9230" max="9233" width="3.28515625" style="1" customWidth="1"/>
    <col min="9234" max="9234" width="4.140625" style="1" customWidth="1"/>
    <col min="9235" max="9447" width="10.28515625" style="1"/>
    <col min="9448" max="9456" width="9.140625" style="1" customWidth="1"/>
    <col min="9457" max="9457" width="1" style="1" customWidth="1"/>
    <col min="9458" max="9461" width="3.28515625" style="1" customWidth="1"/>
    <col min="9462" max="9462" width="1.85546875" style="1" customWidth="1"/>
    <col min="9463" max="9463" width="17.85546875" style="1" customWidth="1"/>
    <col min="9464" max="9464" width="1.85546875" style="1" customWidth="1"/>
    <col min="9465" max="9468" width="3.28515625" style="1" customWidth="1"/>
    <col min="9469" max="9469" width="1.85546875" style="1" customWidth="1"/>
    <col min="9470" max="9470" width="12.42578125" style="1" customWidth="1"/>
    <col min="9471" max="9471" width="1.85546875" style="1" customWidth="1"/>
    <col min="9472" max="9474" width="3" style="1" customWidth="1"/>
    <col min="9475" max="9475" width="4.42578125" style="1" customWidth="1"/>
    <col min="9476" max="9477" width="3" style="1" customWidth="1"/>
    <col min="9478" max="9483" width="3.28515625" style="1" customWidth="1"/>
    <col min="9484" max="9485" width="9.140625" style="1" customWidth="1"/>
    <col min="9486" max="9489" width="3.28515625" style="1" customWidth="1"/>
    <col min="9490" max="9490" width="4.140625" style="1" customWidth="1"/>
    <col min="9491" max="9703" width="10.28515625" style="1"/>
    <col min="9704" max="9712" width="9.140625" style="1" customWidth="1"/>
    <col min="9713" max="9713" width="1" style="1" customWidth="1"/>
    <col min="9714" max="9717" width="3.28515625" style="1" customWidth="1"/>
    <col min="9718" max="9718" width="1.85546875" style="1" customWidth="1"/>
    <col min="9719" max="9719" width="17.85546875" style="1" customWidth="1"/>
    <col min="9720" max="9720" width="1.85546875" style="1" customWidth="1"/>
    <col min="9721" max="9724" width="3.28515625" style="1" customWidth="1"/>
    <col min="9725" max="9725" width="1.85546875" style="1" customWidth="1"/>
    <col min="9726" max="9726" width="12.42578125" style="1" customWidth="1"/>
    <col min="9727" max="9727" width="1.85546875" style="1" customWidth="1"/>
    <col min="9728" max="9730" width="3" style="1" customWidth="1"/>
    <col min="9731" max="9731" width="4.42578125" style="1" customWidth="1"/>
    <col min="9732" max="9733" width="3" style="1" customWidth="1"/>
    <col min="9734" max="9739" width="3.28515625" style="1" customWidth="1"/>
    <col min="9740" max="9741" width="9.140625" style="1" customWidth="1"/>
    <col min="9742" max="9745" width="3.28515625" style="1" customWidth="1"/>
    <col min="9746" max="9746" width="4.140625" style="1" customWidth="1"/>
    <col min="9747" max="9959" width="10.28515625" style="1"/>
    <col min="9960" max="9968" width="9.140625" style="1" customWidth="1"/>
    <col min="9969" max="9969" width="1" style="1" customWidth="1"/>
    <col min="9970" max="9973" width="3.28515625" style="1" customWidth="1"/>
    <col min="9974" max="9974" width="1.85546875" style="1" customWidth="1"/>
    <col min="9975" max="9975" width="17.85546875" style="1" customWidth="1"/>
    <col min="9976" max="9976" width="1.85546875" style="1" customWidth="1"/>
    <col min="9977" max="9980" width="3.28515625" style="1" customWidth="1"/>
    <col min="9981" max="9981" width="1.85546875" style="1" customWidth="1"/>
    <col min="9982" max="9982" width="12.42578125" style="1" customWidth="1"/>
    <col min="9983" max="9983" width="1.85546875" style="1" customWidth="1"/>
    <col min="9984" max="9986" width="3" style="1" customWidth="1"/>
    <col min="9987" max="9987" width="4.42578125" style="1" customWidth="1"/>
    <col min="9988" max="9989" width="3" style="1" customWidth="1"/>
    <col min="9990" max="9995" width="3.28515625" style="1" customWidth="1"/>
    <col min="9996" max="9997" width="9.140625" style="1" customWidth="1"/>
    <col min="9998" max="10001" width="3.28515625" style="1" customWidth="1"/>
    <col min="10002" max="10002" width="4.140625" style="1" customWidth="1"/>
    <col min="10003" max="10215" width="10.28515625" style="1"/>
    <col min="10216" max="10224" width="9.140625" style="1" customWidth="1"/>
    <col min="10225" max="10225" width="1" style="1" customWidth="1"/>
    <col min="10226" max="10229" width="3.28515625" style="1" customWidth="1"/>
    <col min="10230" max="10230" width="1.85546875" style="1" customWidth="1"/>
    <col min="10231" max="10231" width="17.85546875" style="1" customWidth="1"/>
    <col min="10232" max="10232" width="1.85546875" style="1" customWidth="1"/>
    <col min="10233" max="10236" width="3.28515625" style="1" customWidth="1"/>
    <col min="10237" max="10237" width="1.85546875" style="1" customWidth="1"/>
    <col min="10238" max="10238" width="12.42578125" style="1" customWidth="1"/>
    <col min="10239" max="10239" width="1.85546875" style="1" customWidth="1"/>
    <col min="10240" max="10242" width="3" style="1" customWidth="1"/>
    <col min="10243" max="10243" width="4.42578125" style="1" customWidth="1"/>
    <col min="10244" max="10245" width="3" style="1" customWidth="1"/>
    <col min="10246" max="10251" width="3.28515625" style="1" customWidth="1"/>
    <col min="10252" max="10253" width="9.140625" style="1" customWidth="1"/>
    <col min="10254" max="10257" width="3.28515625" style="1" customWidth="1"/>
    <col min="10258" max="10258" width="4.140625" style="1" customWidth="1"/>
    <col min="10259" max="10471" width="10.28515625" style="1"/>
    <col min="10472" max="10480" width="9.140625" style="1" customWidth="1"/>
    <col min="10481" max="10481" width="1" style="1" customWidth="1"/>
    <col min="10482" max="10485" width="3.28515625" style="1" customWidth="1"/>
    <col min="10486" max="10486" width="1.85546875" style="1" customWidth="1"/>
    <col min="10487" max="10487" width="17.85546875" style="1" customWidth="1"/>
    <col min="10488" max="10488" width="1.85546875" style="1" customWidth="1"/>
    <col min="10489" max="10492" width="3.28515625" style="1" customWidth="1"/>
    <col min="10493" max="10493" width="1.85546875" style="1" customWidth="1"/>
    <col min="10494" max="10494" width="12.42578125" style="1" customWidth="1"/>
    <col min="10495" max="10495" width="1.85546875" style="1" customWidth="1"/>
    <col min="10496" max="10498" width="3" style="1" customWidth="1"/>
    <col min="10499" max="10499" width="4.42578125" style="1" customWidth="1"/>
    <col min="10500" max="10501" width="3" style="1" customWidth="1"/>
    <col min="10502" max="10507" width="3.28515625" style="1" customWidth="1"/>
    <col min="10508" max="10509" width="9.140625" style="1" customWidth="1"/>
    <col min="10510" max="10513" width="3.28515625" style="1" customWidth="1"/>
    <col min="10514" max="10514" width="4.140625" style="1" customWidth="1"/>
    <col min="10515" max="10727" width="10.28515625" style="1"/>
    <col min="10728" max="10736" width="9.140625" style="1" customWidth="1"/>
    <col min="10737" max="10737" width="1" style="1" customWidth="1"/>
    <col min="10738" max="10741" width="3.28515625" style="1" customWidth="1"/>
    <col min="10742" max="10742" width="1.85546875" style="1" customWidth="1"/>
    <col min="10743" max="10743" width="17.85546875" style="1" customWidth="1"/>
    <col min="10744" max="10744" width="1.85546875" style="1" customWidth="1"/>
    <col min="10745" max="10748" width="3.28515625" style="1" customWidth="1"/>
    <col min="10749" max="10749" width="1.85546875" style="1" customWidth="1"/>
    <col min="10750" max="10750" width="12.42578125" style="1" customWidth="1"/>
    <col min="10751" max="10751" width="1.85546875" style="1" customWidth="1"/>
    <col min="10752" max="10754" width="3" style="1" customWidth="1"/>
    <col min="10755" max="10755" width="4.42578125" style="1" customWidth="1"/>
    <col min="10756" max="10757" width="3" style="1" customWidth="1"/>
    <col min="10758" max="10763" width="3.28515625" style="1" customWidth="1"/>
    <col min="10764" max="10765" width="9.140625" style="1" customWidth="1"/>
    <col min="10766" max="10769" width="3.28515625" style="1" customWidth="1"/>
    <col min="10770" max="10770" width="4.140625" style="1" customWidth="1"/>
    <col min="10771" max="10983" width="10.28515625" style="1"/>
    <col min="10984" max="10992" width="9.140625" style="1" customWidth="1"/>
    <col min="10993" max="10993" width="1" style="1" customWidth="1"/>
    <col min="10994" max="10997" width="3.28515625" style="1" customWidth="1"/>
    <col min="10998" max="10998" width="1.85546875" style="1" customWidth="1"/>
    <col min="10999" max="10999" width="17.85546875" style="1" customWidth="1"/>
    <col min="11000" max="11000" width="1.85546875" style="1" customWidth="1"/>
    <col min="11001" max="11004" width="3.28515625" style="1" customWidth="1"/>
    <col min="11005" max="11005" width="1.85546875" style="1" customWidth="1"/>
    <col min="11006" max="11006" width="12.42578125" style="1" customWidth="1"/>
    <col min="11007" max="11007" width="1.85546875" style="1" customWidth="1"/>
    <col min="11008" max="11010" width="3" style="1" customWidth="1"/>
    <col min="11011" max="11011" width="4.42578125" style="1" customWidth="1"/>
    <col min="11012" max="11013" width="3" style="1" customWidth="1"/>
    <col min="11014" max="11019" width="3.28515625" style="1" customWidth="1"/>
    <col min="11020" max="11021" width="9.140625" style="1" customWidth="1"/>
    <col min="11022" max="11025" width="3.28515625" style="1" customWidth="1"/>
    <col min="11026" max="11026" width="4.140625" style="1" customWidth="1"/>
    <col min="11027" max="11239" width="10.28515625" style="1"/>
    <col min="11240" max="11248" width="9.140625" style="1" customWidth="1"/>
    <col min="11249" max="11249" width="1" style="1" customWidth="1"/>
    <col min="11250" max="11253" width="3.28515625" style="1" customWidth="1"/>
    <col min="11254" max="11254" width="1.85546875" style="1" customWidth="1"/>
    <col min="11255" max="11255" width="17.85546875" style="1" customWidth="1"/>
    <col min="11256" max="11256" width="1.85546875" style="1" customWidth="1"/>
    <col min="11257" max="11260" width="3.28515625" style="1" customWidth="1"/>
    <col min="11261" max="11261" width="1.85546875" style="1" customWidth="1"/>
    <col min="11262" max="11262" width="12.42578125" style="1" customWidth="1"/>
    <col min="11263" max="11263" width="1.85546875" style="1" customWidth="1"/>
    <col min="11264" max="11266" width="3" style="1" customWidth="1"/>
    <col min="11267" max="11267" width="4.42578125" style="1" customWidth="1"/>
    <col min="11268" max="11269" width="3" style="1" customWidth="1"/>
    <col min="11270" max="11275" width="3.28515625" style="1" customWidth="1"/>
    <col min="11276" max="11277" width="9.140625" style="1" customWidth="1"/>
    <col min="11278" max="11281" width="3.28515625" style="1" customWidth="1"/>
    <col min="11282" max="11282" width="4.140625" style="1" customWidth="1"/>
    <col min="11283" max="11495" width="10.28515625" style="1"/>
    <col min="11496" max="11504" width="9.140625" style="1" customWidth="1"/>
    <col min="11505" max="11505" width="1" style="1" customWidth="1"/>
    <col min="11506" max="11509" width="3.28515625" style="1" customWidth="1"/>
    <col min="11510" max="11510" width="1.85546875" style="1" customWidth="1"/>
    <col min="11511" max="11511" width="17.85546875" style="1" customWidth="1"/>
    <col min="11512" max="11512" width="1.85546875" style="1" customWidth="1"/>
    <col min="11513" max="11516" width="3.28515625" style="1" customWidth="1"/>
    <col min="11517" max="11517" width="1.85546875" style="1" customWidth="1"/>
    <col min="11518" max="11518" width="12.42578125" style="1" customWidth="1"/>
    <col min="11519" max="11519" width="1.85546875" style="1" customWidth="1"/>
    <col min="11520" max="11522" width="3" style="1" customWidth="1"/>
    <col min="11523" max="11523" width="4.42578125" style="1" customWidth="1"/>
    <col min="11524" max="11525" width="3" style="1" customWidth="1"/>
    <col min="11526" max="11531" width="3.28515625" style="1" customWidth="1"/>
    <col min="11532" max="11533" width="9.140625" style="1" customWidth="1"/>
    <col min="11534" max="11537" width="3.28515625" style="1" customWidth="1"/>
    <col min="11538" max="11538" width="4.140625" style="1" customWidth="1"/>
    <col min="11539" max="11751" width="10.28515625" style="1"/>
    <col min="11752" max="11760" width="9.140625" style="1" customWidth="1"/>
    <col min="11761" max="11761" width="1" style="1" customWidth="1"/>
    <col min="11762" max="11765" width="3.28515625" style="1" customWidth="1"/>
    <col min="11766" max="11766" width="1.85546875" style="1" customWidth="1"/>
    <col min="11767" max="11767" width="17.85546875" style="1" customWidth="1"/>
    <col min="11768" max="11768" width="1.85546875" style="1" customWidth="1"/>
    <col min="11769" max="11772" width="3.28515625" style="1" customWidth="1"/>
    <col min="11773" max="11773" width="1.85546875" style="1" customWidth="1"/>
    <col min="11774" max="11774" width="12.42578125" style="1" customWidth="1"/>
    <col min="11775" max="11775" width="1.85546875" style="1" customWidth="1"/>
    <col min="11776" max="11778" width="3" style="1" customWidth="1"/>
    <col min="11779" max="11779" width="4.42578125" style="1" customWidth="1"/>
    <col min="11780" max="11781" width="3" style="1" customWidth="1"/>
    <col min="11782" max="11787" width="3.28515625" style="1" customWidth="1"/>
    <col min="11788" max="11789" width="9.140625" style="1" customWidth="1"/>
    <col min="11790" max="11793" width="3.28515625" style="1" customWidth="1"/>
    <col min="11794" max="11794" width="4.140625" style="1" customWidth="1"/>
    <col min="11795" max="12007" width="10.28515625" style="1"/>
    <col min="12008" max="12016" width="9.140625" style="1" customWidth="1"/>
    <col min="12017" max="12017" width="1" style="1" customWidth="1"/>
    <col min="12018" max="12021" width="3.28515625" style="1" customWidth="1"/>
    <col min="12022" max="12022" width="1.85546875" style="1" customWidth="1"/>
    <col min="12023" max="12023" width="17.85546875" style="1" customWidth="1"/>
    <col min="12024" max="12024" width="1.85546875" style="1" customWidth="1"/>
    <col min="12025" max="12028" width="3.28515625" style="1" customWidth="1"/>
    <col min="12029" max="12029" width="1.85546875" style="1" customWidth="1"/>
    <col min="12030" max="12030" width="12.42578125" style="1" customWidth="1"/>
    <col min="12031" max="12031" width="1.85546875" style="1" customWidth="1"/>
    <col min="12032" max="12034" width="3" style="1" customWidth="1"/>
    <col min="12035" max="12035" width="4.42578125" style="1" customWidth="1"/>
    <col min="12036" max="12037" width="3" style="1" customWidth="1"/>
    <col min="12038" max="12043" width="3.28515625" style="1" customWidth="1"/>
    <col min="12044" max="12045" width="9.140625" style="1" customWidth="1"/>
    <col min="12046" max="12049" width="3.28515625" style="1" customWidth="1"/>
    <col min="12050" max="12050" width="4.140625" style="1" customWidth="1"/>
    <col min="12051" max="12263" width="10.28515625" style="1"/>
    <col min="12264" max="12272" width="9.140625" style="1" customWidth="1"/>
    <col min="12273" max="12273" width="1" style="1" customWidth="1"/>
    <col min="12274" max="12277" width="3.28515625" style="1" customWidth="1"/>
    <col min="12278" max="12278" width="1.85546875" style="1" customWidth="1"/>
    <col min="12279" max="12279" width="17.85546875" style="1" customWidth="1"/>
    <col min="12280" max="12280" width="1.85546875" style="1" customWidth="1"/>
    <col min="12281" max="12284" width="3.28515625" style="1" customWidth="1"/>
    <col min="12285" max="12285" width="1.85546875" style="1" customWidth="1"/>
    <col min="12286" max="12286" width="12.42578125" style="1" customWidth="1"/>
    <col min="12287" max="12287" width="1.85546875" style="1" customWidth="1"/>
    <col min="12288" max="12290" width="3" style="1" customWidth="1"/>
    <col min="12291" max="12291" width="4.42578125" style="1" customWidth="1"/>
    <col min="12292" max="12293" width="3" style="1" customWidth="1"/>
    <col min="12294" max="12299" width="3.28515625" style="1" customWidth="1"/>
    <col min="12300" max="12301" width="9.140625" style="1" customWidth="1"/>
    <col min="12302" max="12305" width="3.28515625" style="1" customWidth="1"/>
    <col min="12306" max="12306" width="4.140625" style="1" customWidth="1"/>
    <col min="12307" max="12519" width="10.28515625" style="1"/>
    <col min="12520" max="12528" width="9.140625" style="1" customWidth="1"/>
    <col min="12529" max="12529" width="1" style="1" customWidth="1"/>
    <col min="12530" max="12533" width="3.28515625" style="1" customWidth="1"/>
    <col min="12534" max="12534" width="1.85546875" style="1" customWidth="1"/>
    <col min="12535" max="12535" width="17.85546875" style="1" customWidth="1"/>
    <col min="12536" max="12536" width="1.85546875" style="1" customWidth="1"/>
    <col min="12537" max="12540" width="3.28515625" style="1" customWidth="1"/>
    <col min="12541" max="12541" width="1.85546875" style="1" customWidth="1"/>
    <col min="12542" max="12542" width="12.42578125" style="1" customWidth="1"/>
    <col min="12543" max="12543" width="1.85546875" style="1" customWidth="1"/>
    <col min="12544" max="12546" width="3" style="1" customWidth="1"/>
    <col min="12547" max="12547" width="4.42578125" style="1" customWidth="1"/>
    <col min="12548" max="12549" width="3" style="1" customWidth="1"/>
    <col min="12550" max="12555" width="3.28515625" style="1" customWidth="1"/>
    <col min="12556" max="12557" width="9.140625" style="1" customWidth="1"/>
    <col min="12558" max="12561" width="3.28515625" style="1" customWidth="1"/>
    <col min="12562" max="12562" width="4.140625" style="1" customWidth="1"/>
    <col min="12563" max="12775" width="10.28515625" style="1"/>
    <col min="12776" max="12784" width="9.140625" style="1" customWidth="1"/>
    <col min="12785" max="12785" width="1" style="1" customWidth="1"/>
    <col min="12786" max="12789" width="3.28515625" style="1" customWidth="1"/>
    <col min="12790" max="12790" width="1.85546875" style="1" customWidth="1"/>
    <col min="12791" max="12791" width="17.85546875" style="1" customWidth="1"/>
    <col min="12792" max="12792" width="1.85546875" style="1" customWidth="1"/>
    <col min="12793" max="12796" width="3.28515625" style="1" customWidth="1"/>
    <col min="12797" max="12797" width="1.85546875" style="1" customWidth="1"/>
    <col min="12798" max="12798" width="12.42578125" style="1" customWidth="1"/>
    <col min="12799" max="12799" width="1.85546875" style="1" customWidth="1"/>
    <col min="12800" max="12802" width="3" style="1" customWidth="1"/>
    <col min="12803" max="12803" width="4.42578125" style="1" customWidth="1"/>
    <col min="12804" max="12805" width="3" style="1" customWidth="1"/>
    <col min="12806" max="12811" width="3.28515625" style="1" customWidth="1"/>
    <col min="12812" max="12813" width="9.140625" style="1" customWidth="1"/>
    <col min="12814" max="12817" width="3.28515625" style="1" customWidth="1"/>
    <col min="12818" max="12818" width="4.140625" style="1" customWidth="1"/>
    <col min="12819" max="13031" width="10.28515625" style="1"/>
    <col min="13032" max="13040" width="9.140625" style="1" customWidth="1"/>
    <col min="13041" max="13041" width="1" style="1" customWidth="1"/>
    <col min="13042" max="13045" width="3.28515625" style="1" customWidth="1"/>
    <col min="13046" max="13046" width="1.85546875" style="1" customWidth="1"/>
    <col min="13047" max="13047" width="17.85546875" style="1" customWidth="1"/>
    <col min="13048" max="13048" width="1.85546875" style="1" customWidth="1"/>
    <col min="13049" max="13052" width="3.28515625" style="1" customWidth="1"/>
    <col min="13053" max="13053" width="1.85546875" style="1" customWidth="1"/>
    <col min="13054" max="13054" width="12.42578125" style="1" customWidth="1"/>
    <col min="13055" max="13055" width="1.85546875" style="1" customWidth="1"/>
    <col min="13056" max="13058" width="3" style="1" customWidth="1"/>
    <col min="13059" max="13059" width="4.42578125" style="1" customWidth="1"/>
    <col min="13060" max="13061" width="3" style="1" customWidth="1"/>
    <col min="13062" max="13067" width="3.28515625" style="1" customWidth="1"/>
    <col min="13068" max="13069" width="9.140625" style="1" customWidth="1"/>
    <col min="13070" max="13073" width="3.28515625" style="1" customWidth="1"/>
    <col min="13074" max="13074" width="4.140625" style="1" customWidth="1"/>
    <col min="13075" max="13287" width="10.28515625" style="1"/>
    <col min="13288" max="13296" width="9.140625" style="1" customWidth="1"/>
    <col min="13297" max="13297" width="1" style="1" customWidth="1"/>
    <col min="13298" max="13301" width="3.28515625" style="1" customWidth="1"/>
    <col min="13302" max="13302" width="1.85546875" style="1" customWidth="1"/>
    <col min="13303" max="13303" width="17.85546875" style="1" customWidth="1"/>
    <col min="13304" max="13304" width="1.85546875" style="1" customWidth="1"/>
    <col min="13305" max="13308" width="3.28515625" style="1" customWidth="1"/>
    <col min="13309" max="13309" width="1.85546875" style="1" customWidth="1"/>
    <col min="13310" max="13310" width="12.42578125" style="1" customWidth="1"/>
    <col min="13311" max="13311" width="1.85546875" style="1" customWidth="1"/>
    <col min="13312" max="13314" width="3" style="1" customWidth="1"/>
    <col min="13315" max="13315" width="4.42578125" style="1" customWidth="1"/>
    <col min="13316" max="13317" width="3" style="1" customWidth="1"/>
    <col min="13318" max="13323" width="3.28515625" style="1" customWidth="1"/>
    <col min="13324" max="13325" width="9.140625" style="1" customWidth="1"/>
    <col min="13326" max="13329" width="3.28515625" style="1" customWidth="1"/>
    <col min="13330" max="13330" width="4.140625" style="1" customWidth="1"/>
    <col min="13331" max="13543" width="10.28515625" style="1"/>
    <col min="13544" max="13552" width="9.140625" style="1" customWidth="1"/>
    <col min="13553" max="13553" width="1" style="1" customWidth="1"/>
    <col min="13554" max="13557" width="3.28515625" style="1" customWidth="1"/>
    <col min="13558" max="13558" width="1.85546875" style="1" customWidth="1"/>
    <col min="13559" max="13559" width="17.85546875" style="1" customWidth="1"/>
    <col min="13560" max="13560" width="1.85546875" style="1" customWidth="1"/>
    <col min="13561" max="13564" width="3.28515625" style="1" customWidth="1"/>
    <col min="13565" max="13565" width="1.85546875" style="1" customWidth="1"/>
    <col min="13566" max="13566" width="12.42578125" style="1" customWidth="1"/>
    <col min="13567" max="13567" width="1.85546875" style="1" customWidth="1"/>
    <col min="13568" max="13570" width="3" style="1" customWidth="1"/>
    <col min="13571" max="13571" width="4.42578125" style="1" customWidth="1"/>
    <col min="13572" max="13573" width="3" style="1" customWidth="1"/>
    <col min="13574" max="13579" width="3.28515625" style="1" customWidth="1"/>
    <col min="13580" max="13581" width="9.140625" style="1" customWidth="1"/>
    <col min="13582" max="13585" width="3.28515625" style="1" customWidth="1"/>
    <col min="13586" max="13586" width="4.140625" style="1" customWidth="1"/>
    <col min="13587" max="13799" width="10.28515625" style="1"/>
    <col min="13800" max="13808" width="9.140625" style="1" customWidth="1"/>
    <col min="13809" max="13809" width="1" style="1" customWidth="1"/>
    <col min="13810" max="13813" width="3.28515625" style="1" customWidth="1"/>
    <col min="13814" max="13814" width="1.85546875" style="1" customWidth="1"/>
    <col min="13815" max="13815" width="17.85546875" style="1" customWidth="1"/>
    <col min="13816" max="13816" width="1.85546875" style="1" customWidth="1"/>
    <col min="13817" max="13820" width="3.28515625" style="1" customWidth="1"/>
    <col min="13821" max="13821" width="1.85546875" style="1" customWidth="1"/>
    <col min="13822" max="13822" width="12.42578125" style="1" customWidth="1"/>
    <col min="13823" max="13823" width="1.85546875" style="1" customWidth="1"/>
    <col min="13824" max="13826" width="3" style="1" customWidth="1"/>
    <col min="13827" max="13827" width="4.42578125" style="1" customWidth="1"/>
    <col min="13828" max="13829" width="3" style="1" customWidth="1"/>
    <col min="13830" max="13835" width="3.28515625" style="1" customWidth="1"/>
    <col min="13836" max="13837" width="9.140625" style="1" customWidth="1"/>
    <col min="13838" max="13841" width="3.28515625" style="1" customWidth="1"/>
    <col min="13842" max="13842" width="4.140625" style="1" customWidth="1"/>
    <col min="13843" max="14055" width="10.28515625" style="1"/>
    <col min="14056" max="14064" width="9.140625" style="1" customWidth="1"/>
    <col min="14065" max="14065" width="1" style="1" customWidth="1"/>
    <col min="14066" max="14069" width="3.28515625" style="1" customWidth="1"/>
    <col min="14070" max="14070" width="1.85546875" style="1" customWidth="1"/>
    <col min="14071" max="14071" width="17.85546875" style="1" customWidth="1"/>
    <col min="14072" max="14072" width="1.85546875" style="1" customWidth="1"/>
    <col min="14073" max="14076" width="3.28515625" style="1" customWidth="1"/>
    <col min="14077" max="14077" width="1.85546875" style="1" customWidth="1"/>
    <col min="14078" max="14078" width="12.42578125" style="1" customWidth="1"/>
    <col min="14079" max="14079" width="1.85546875" style="1" customWidth="1"/>
    <col min="14080" max="14082" width="3" style="1" customWidth="1"/>
    <col min="14083" max="14083" width="4.42578125" style="1" customWidth="1"/>
    <col min="14084" max="14085" width="3" style="1" customWidth="1"/>
    <col min="14086" max="14091" width="3.28515625" style="1" customWidth="1"/>
    <col min="14092" max="14093" width="9.140625" style="1" customWidth="1"/>
    <col min="14094" max="14097" width="3.28515625" style="1" customWidth="1"/>
    <col min="14098" max="14098" width="4.140625" style="1" customWidth="1"/>
    <col min="14099" max="14311" width="10.28515625" style="1"/>
    <col min="14312" max="14320" width="9.140625" style="1" customWidth="1"/>
    <col min="14321" max="14321" width="1" style="1" customWidth="1"/>
    <col min="14322" max="14325" width="3.28515625" style="1" customWidth="1"/>
    <col min="14326" max="14326" width="1.85546875" style="1" customWidth="1"/>
    <col min="14327" max="14327" width="17.85546875" style="1" customWidth="1"/>
    <col min="14328" max="14328" width="1.85546875" style="1" customWidth="1"/>
    <col min="14329" max="14332" width="3.28515625" style="1" customWidth="1"/>
    <col min="14333" max="14333" width="1.85546875" style="1" customWidth="1"/>
    <col min="14334" max="14334" width="12.42578125" style="1" customWidth="1"/>
    <col min="14335" max="14335" width="1.85546875" style="1" customWidth="1"/>
    <col min="14336" max="14338" width="3" style="1" customWidth="1"/>
    <col min="14339" max="14339" width="4.42578125" style="1" customWidth="1"/>
    <col min="14340" max="14341" width="3" style="1" customWidth="1"/>
    <col min="14342" max="14347" width="3.28515625" style="1" customWidth="1"/>
    <col min="14348" max="14349" width="9.140625" style="1" customWidth="1"/>
    <col min="14350" max="14353" width="3.28515625" style="1" customWidth="1"/>
    <col min="14354" max="14354" width="4.140625" style="1" customWidth="1"/>
    <col min="14355" max="14567" width="10.28515625" style="1"/>
    <col min="14568" max="14576" width="9.140625" style="1" customWidth="1"/>
    <col min="14577" max="14577" width="1" style="1" customWidth="1"/>
    <col min="14578" max="14581" width="3.28515625" style="1" customWidth="1"/>
    <col min="14582" max="14582" width="1.85546875" style="1" customWidth="1"/>
    <col min="14583" max="14583" width="17.85546875" style="1" customWidth="1"/>
    <col min="14584" max="14584" width="1.85546875" style="1" customWidth="1"/>
    <col min="14585" max="14588" width="3.28515625" style="1" customWidth="1"/>
    <col min="14589" max="14589" width="1.85546875" style="1" customWidth="1"/>
    <col min="14590" max="14590" width="12.42578125" style="1" customWidth="1"/>
    <col min="14591" max="14591" width="1.85546875" style="1" customWidth="1"/>
    <col min="14592" max="14594" width="3" style="1" customWidth="1"/>
    <col min="14595" max="14595" width="4.42578125" style="1" customWidth="1"/>
    <col min="14596" max="14597" width="3" style="1" customWidth="1"/>
    <col min="14598" max="14603" width="3.28515625" style="1" customWidth="1"/>
    <col min="14604" max="14605" width="9.140625" style="1" customWidth="1"/>
    <col min="14606" max="14609" width="3.28515625" style="1" customWidth="1"/>
    <col min="14610" max="14610" width="4.140625" style="1" customWidth="1"/>
    <col min="14611" max="14823" width="10.28515625" style="1"/>
    <col min="14824" max="14832" width="9.140625" style="1" customWidth="1"/>
    <col min="14833" max="14833" width="1" style="1" customWidth="1"/>
    <col min="14834" max="14837" width="3.28515625" style="1" customWidth="1"/>
    <col min="14838" max="14838" width="1.85546875" style="1" customWidth="1"/>
    <col min="14839" max="14839" width="17.85546875" style="1" customWidth="1"/>
    <col min="14840" max="14840" width="1.85546875" style="1" customWidth="1"/>
    <col min="14841" max="14844" width="3.28515625" style="1" customWidth="1"/>
    <col min="14845" max="14845" width="1.85546875" style="1" customWidth="1"/>
    <col min="14846" max="14846" width="12.42578125" style="1" customWidth="1"/>
    <col min="14847" max="14847" width="1.85546875" style="1" customWidth="1"/>
    <col min="14848" max="14850" width="3" style="1" customWidth="1"/>
    <col min="14851" max="14851" width="4.42578125" style="1" customWidth="1"/>
    <col min="14852" max="14853" width="3" style="1" customWidth="1"/>
    <col min="14854" max="14859" width="3.28515625" style="1" customWidth="1"/>
    <col min="14860" max="14861" width="9.140625" style="1" customWidth="1"/>
    <col min="14862" max="14865" width="3.28515625" style="1" customWidth="1"/>
    <col min="14866" max="14866" width="4.140625" style="1" customWidth="1"/>
    <col min="14867" max="15079" width="10.28515625" style="1"/>
    <col min="15080" max="15088" width="9.140625" style="1" customWidth="1"/>
    <col min="15089" max="15089" width="1" style="1" customWidth="1"/>
    <col min="15090" max="15093" width="3.28515625" style="1" customWidth="1"/>
    <col min="15094" max="15094" width="1.85546875" style="1" customWidth="1"/>
    <col min="15095" max="15095" width="17.85546875" style="1" customWidth="1"/>
    <col min="15096" max="15096" width="1.85546875" style="1" customWidth="1"/>
    <col min="15097" max="15100" width="3.28515625" style="1" customWidth="1"/>
    <col min="15101" max="15101" width="1.85546875" style="1" customWidth="1"/>
    <col min="15102" max="15102" width="12.42578125" style="1" customWidth="1"/>
    <col min="15103" max="15103" width="1.85546875" style="1" customWidth="1"/>
    <col min="15104" max="15106" width="3" style="1" customWidth="1"/>
    <col min="15107" max="15107" width="4.42578125" style="1" customWidth="1"/>
    <col min="15108" max="15109" width="3" style="1" customWidth="1"/>
    <col min="15110" max="15115" width="3.28515625" style="1" customWidth="1"/>
    <col min="15116" max="15117" width="9.140625" style="1" customWidth="1"/>
    <col min="15118" max="15121" width="3.28515625" style="1" customWidth="1"/>
    <col min="15122" max="15122" width="4.140625" style="1" customWidth="1"/>
    <col min="15123" max="15335" width="10.28515625" style="1"/>
    <col min="15336" max="15344" width="9.140625" style="1" customWidth="1"/>
    <col min="15345" max="15345" width="1" style="1" customWidth="1"/>
    <col min="15346" max="15349" width="3.28515625" style="1" customWidth="1"/>
    <col min="15350" max="15350" width="1.85546875" style="1" customWidth="1"/>
    <col min="15351" max="15351" width="17.85546875" style="1" customWidth="1"/>
    <col min="15352" max="15352" width="1.85546875" style="1" customWidth="1"/>
    <col min="15353" max="15356" width="3.28515625" style="1" customWidth="1"/>
    <col min="15357" max="15357" width="1.85546875" style="1" customWidth="1"/>
    <col min="15358" max="15358" width="12.42578125" style="1" customWidth="1"/>
    <col min="15359" max="15359" width="1.85546875" style="1" customWidth="1"/>
    <col min="15360" max="15362" width="3" style="1" customWidth="1"/>
    <col min="15363" max="15363" width="4.42578125" style="1" customWidth="1"/>
    <col min="15364" max="15365" width="3" style="1" customWidth="1"/>
    <col min="15366" max="15371" width="3.28515625" style="1" customWidth="1"/>
    <col min="15372" max="15373" width="9.140625" style="1" customWidth="1"/>
    <col min="15374" max="15377" width="3.28515625" style="1" customWidth="1"/>
    <col min="15378" max="15378" width="4.140625" style="1" customWidth="1"/>
    <col min="15379" max="15591" width="10.28515625" style="1"/>
    <col min="15592" max="15600" width="9.140625" style="1" customWidth="1"/>
    <col min="15601" max="15601" width="1" style="1" customWidth="1"/>
    <col min="15602" max="15605" width="3.28515625" style="1" customWidth="1"/>
    <col min="15606" max="15606" width="1.85546875" style="1" customWidth="1"/>
    <col min="15607" max="15607" width="17.85546875" style="1" customWidth="1"/>
    <col min="15608" max="15608" width="1.85546875" style="1" customWidth="1"/>
    <col min="15609" max="15612" width="3.28515625" style="1" customWidth="1"/>
    <col min="15613" max="15613" width="1.85546875" style="1" customWidth="1"/>
    <col min="15614" max="15614" width="12.42578125" style="1" customWidth="1"/>
    <col min="15615" max="15615" width="1.85546875" style="1" customWidth="1"/>
    <col min="15616" max="15618" width="3" style="1" customWidth="1"/>
    <col min="15619" max="15619" width="4.42578125" style="1" customWidth="1"/>
    <col min="15620" max="15621" width="3" style="1" customWidth="1"/>
    <col min="15622" max="15627" width="3.28515625" style="1" customWidth="1"/>
    <col min="15628" max="15629" width="9.140625" style="1" customWidth="1"/>
    <col min="15630" max="15633" width="3.28515625" style="1" customWidth="1"/>
    <col min="15634" max="15634" width="4.140625" style="1" customWidth="1"/>
    <col min="15635" max="15847" width="10.28515625" style="1"/>
    <col min="15848" max="15856" width="9.140625" style="1" customWidth="1"/>
    <col min="15857" max="15857" width="1" style="1" customWidth="1"/>
    <col min="15858" max="15861" width="3.28515625" style="1" customWidth="1"/>
    <col min="15862" max="15862" width="1.85546875" style="1" customWidth="1"/>
    <col min="15863" max="15863" width="17.85546875" style="1" customWidth="1"/>
    <col min="15864" max="15864" width="1.85546875" style="1" customWidth="1"/>
    <col min="15865" max="15868" width="3.28515625" style="1" customWidth="1"/>
    <col min="15869" max="15869" width="1.85546875" style="1" customWidth="1"/>
    <col min="15870" max="15870" width="12.42578125" style="1" customWidth="1"/>
    <col min="15871" max="15871" width="1.85546875" style="1" customWidth="1"/>
    <col min="15872" max="15874" width="3" style="1" customWidth="1"/>
    <col min="15875" max="15875" width="4.42578125" style="1" customWidth="1"/>
    <col min="15876" max="15877" width="3" style="1" customWidth="1"/>
    <col min="15878" max="15883" width="3.28515625" style="1" customWidth="1"/>
    <col min="15884" max="15885" width="9.140625" style="1" customWidth="1"/>
    <col min="15886" max="15889" width="3.28515625" style="1" customWidth="1"/>
    <col min="15890" max="15890" width="4.140625" style="1" customWidth="1"/>
    <col min="15891" max="16103" width="10.28515625" style="1"/>
    <col min="16104" max="16112" width="9.140625" style="1" customWidth="1"/>
    <col min="16113" max="16113" width="1" style="1" customWidth="1"/>
    <col min="16114" max="16117" width="3.28515625" style="1" customWidth="1"/>
    <col min="16118" max="16118" width="1.85546875" style="1" customWidth="1"/>
    <col min="16119" max="16119" width="17.85546875" style="1" customWidth="1"/>
    <col min="16120" max="16120" width="1.85546875" style="1" customWidth="1"/>
    <col min="16121" max="16124" width="3.28515625" style="1" customWidth="1"/>
    <col min="16125" max="16125" width="1.85546875" style="1" customWidth="1"/>
    <col min="16126" max="16126" width="12.42578125" style="1" customWidth="1"/>
    <col min="16127" max="16127" width="1.85546875" style="1" customWidth="1"/>
    <col min="16128" max="16130" width="3" style="1" customWidth="1"/>
    <col min="16131" max="16131" width="4.42578125" style="1" customWidth="1"/>
    <col min="16132" max="16133" width="3" style="1" customWidth="1"/>
    <col min="16134" max="16139" width="3.28515625" style="1" customWidth="1"/>
    <col min="16140" max="16141" width="9.140625" style="1" customWidth="1"/>
    <col min="16142" max="16145" width="3.28515625" style="1" customWidth="1"/>
    <col min="16146" max="16146" width="4.140625" style="1" customWidth="1"/>
    <col min="16147" max="16384" width="10.28515625" style="1"/>
  </cols>
  <sheetData>
    <row r="1" spans="1:32" ht="45" x14ac:dyDescent="0.25">
      <c r="E1" s="2" t="s">
        <v>0</v>
      </c>
      <c r="G1" s="4"/>
      <c r="H1" s="6"/>
      <c r="I1" s="5" t="s">
        <v>1</v>
      </c>
      <c r="J1" s="7"/>
      <c r="K1" s="8" t="s">
        <v>2</v>
      </c>
    </row>
    <row r="2" spans="1:32" ht="24" customHeight="1" x14ac:dyDescent="0.25">
      <c r="E2" s="13"/>
      <c r="F2" s="14" t="s">
        <v>3</v>
      </c>
      <c r="G2" s="15"/>
      <c r="H2" s="16"/>
      <c r="I2" s="17">
        <v>180772665.20499995</v>
      </c>
      <c r="J2" s="18"/>
      <c r="K2" s="17">
        <v>727533869.67999983</v>
      </c>
      <c r="L2" s="19"/>
      <c r="M2" s="19"/>
      <c r="N2" s="19"/>
      <c r="O2" s="19"/>
      <c r="P2" s="19"/>
      <c r="Q2" s="20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E2" s="1"/>
    </row>
    <row r="3" spans="1:32" ht="24" customHeight="1" x14ac:dyDescent="0.25">
      <c r="E3" s="13"/>
      <c r="F3" s="21" t="s">
        <v>4</v>
      </c>
      <c r="G3" s="15"/>
      <c r="H3" s="16"/>
      <c r="I3" s="22">
        <v>199428133.05499992</v>
      </c>
      <c r="J3" s="18"/>
      <c r="K3" s="22">
        <v>763931267.38999987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E3" s="1"/>
    </row>
    <row r="4" spans="1:32" ht="24" customHeight="1" x14ac:dyDescent="0.25">
      <c r="E4" s="13"/>
      <c r="F4" s="21" t="s">
        <v>5</v>
      </c>
      <c r="G4" s="15"/>
      <c r="H4" s="24"/>
      <c r="I4" s="23">
        <v>-18655467.849999964</v>
      </c>
      <c r="J4" s="25"/>
      <c r="K4" s="23">
        <v>-36397397.710000038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6"/>
      <c r="AE4" s="1"/>
    </row>
    <row r="5" spans="1:32" ht="18" customHeight="1" x14ac:dyDescent="0.25">
      <c r="B5" s="27"/>
      <c r="C5" s="27"/>
      <c r="D5" s="27"/>
      <c r="E5" s="2" t="s">
        <v>6</v>
      </c>
      <c r="F5" s="28"/>
      <c r="G5" s="15"/>
      <c r="H5" s="29"/>
      <c r="I5" s="1"/>
      <c r="J5" s="30"/>
      <c r="K5" s="31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E5" s="1"/>
    </row>
    <row r="6" spans="1:32" s="37" customFormat="1" ht="9.75" customHeight="1" thickBot="1" x14ac:dyDescent="0.3">
      <c r="A6" s="32"/>
      <c r="B6" s="32"/>
      <c r="C6" s="32"/>
      <c r="D6" s="32"/>
      <c r="E6" s="33"/>
      <c r="F6" s="33"/>
      <c r="G6" s="34"/>
      <c r="H6" s="35"/>
      <c r="I6" s="32"/>
      <c r="J6" s="36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Z6" s="38"/>
      <c r="AA6" s="38"/>
      <c r="AB6" s="38"/>
      <c r="AC6" s="38"/>
      <c r="AD6" s="39"/>
      <c r="AE6" s="40"/>
      <c r="AF6" s="41"/>
    </row>
    <row r="7" spans="1:32" s="37" customFormat="1" ht="43.5" customHeight="1" thickBot="1" x14ac:dyDescent="0.3">
      <c r="A7" s="42" t="s">
        <v>7</v>
      </c>
      <c r="B7" s="43" t="s">
        <v>8</v>
      </c>
      <c r="C7" s="43" t="s">
        <v>9</v>
      </c>
      <c r="D7" s="43" t="s">
        <v>10</v>
      </c>
      <c r="E7" s="44" t="s">
        <v>11</v>
      </c>
      <c r="F7" s="44" t="s">
        <v>12</v>
      </c>
      <c r="G7" s="45" t="s">
        <v>13</v>
      </c>
      <c r="H7" s="47"/>
      <c r="I7" s="46" t="s">
        <v>14</v>
      </c>
      <c r="J7" s="48"/>
      <c r="K7" s="46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Z7" s="50"/>
      <c r="AA7" s="50"/>
      <c r="AB7" s="50"/>
      <c r="AC7" s="50"/>
      <c r="AE7" s="40"/>
      <c r="AF7" s="41"/>
    </row>
    <row r="8" spans="1:32" s="60" customFormat="1" ht="22.5" customHeight="1" x14ac:dyDescent="0.25">
      <c r="A8" s="51"/>
      <c r="B8" s="52"/>
      <c r="C8" s="53"/>
      <c r="D8" s="53"/>
      <c r="E8" s="54"/>
      <c r="F8" s="55" t="s">
        <v>16</v>
      </c>
      <c r="G8" s="56"/>
      <c r="H8" s="57"/>
      <c r="I8" s="58"/>
      <c r="J8" s="59"/>
      <c r="K8" s="58"/>
      <c r="AF8" s="61"/>
    </row>
    <row r="9" spans="1:32" s="60" customFormat="1" ht="15" customHeight="1" x14ac:dyDescent="0.25">
      <c r="A9" s="62" t="s">
        <v>13</v>
      </c>
      <c r="B9" s="63"/>
      <c r="C9" s="64" t="s">
        <v>17</v>
      </c>
      <c r="D9" s="64" t="s">
        <v>17</v>
      </c>
      <c r="E9" s="65" t="s">
        <v>18</v>
      </c>
      <c r="F9" s="66" t="s">
        <v>19</v>
      </c>
      <c r="G9" s="67">
        <f>+G10+G19+G34+G39</f>
        <v>0</v>
      </c>
      <c r="H9" s="57"/>
      <c r="I9" s="68">
        <v>169255806.38499999</v>
      </c>
      <c r="J9" s="69"/>
      <c r="K9" s="68">
        <v>681466434.39999998</v>
      </c>
      <c r="Q9" s="70"/>
      <c r="S9" s="71"/>
      <c r="T9" s="72"/>
      <c r="U9" s="71"/>
      <c r="AF9" s="61"/>
    </row>
    <row r="10" spans="1:32" s="79" customFormat="1" ht="15" customHeight="1" x14ac:dyDescent="0.25">
      <c r="A10" s="73" t="s">
        <v>13</v>
      </c>
      <c r="B10" s="74"/>
      <c r="C10" s="64" t="s">
        <v>17</v>
      </c>
      <c r="D10" s="64" t="s">
        <v>17</v>
      </c>
      <c r="E10" s="75" t="s">
        <v>20</v>
      </c>
      <c r="F10" s="76" t="s">
        <v>21</v>
      </c>
      <c r="G10" s="77">
        <f>+G11+G18</f>
        <v>0</v>
      </c>
      <c r="H10" s="57"/>
      <c r="I10" s="78">
        <v>165138995.5</v>
      </c>
      <c r="J10" s="69"/>
      <c r="K10" s="78">
        <v>660555982</v>
      </c>
      <c r="M10" s="60"/>
      <c r="S10" s="71"/>
      <c r="T10" s="72"/>
      <c r="U10" s="71"/>
      <c r="AF10" s="80"/>
    </row>
    <row r="11" spans="1:32" s="88" customFormat="1" ht="15" customHeight="1" x14ac:dyDescent="0.25">
      <c r="A11" s="73" t="s">
        <v>13</v>
      </c>
      <c r="B11" s="81"/>
      <c r="C11" s="64" t="s">
        <v>17</v>
      </c>
      <c r="D11" s="64" t="s">
        <v>17</v>
      </c>
      <c r="E11" s="82" t="s">
        <v>22</v>
      </c>
      <c r="F11" s="83" t="s">
        <v>23</v>
      </c>
      <c r="G11" s="84">
        <f>SUM(G12:G17)</f>
        <v>0</v>
      </c>
      <c r="H11" s="57"/>
      <c r="I11" s="86">
        <v>160895038.75</v>
      </c>
      <c r="J11" s="87"/>
      <c r="K11" s="86">
        <v>643580155</v>
      </c>
      <c r="M11" s="60"/>
      <c r="S11" s="71"/>
      <c r="T11" s="72"/>
      <c r="U11" s="71"/>
      <c r="AF11" s="41"/>
    </row>
    <row r="12" spans="1:32" s="88" customFormat="1" ht="15" customHeight="1" x14ac:dyDescent="0.25">
      <c r="A12" s="73"/>
      <c r="B12" s="81"/>
      <c r="C12" s="64" t="s">
        <v>17</v>
      </c>
      <c r="D12" s="64" t="s">
        <v>10</v>
      </c>
      <c r="E12" s="89" t="s">
        <v>24</v>
      </c>
      <c r="F12" s="90" t="s">
        <v>25</v>
      </c>
      <c r="G12" s="91"/>
      <c r="H12" s="57"/>
      <c r="I12" s="92">
        <v>160812777.25</v>
      </c>
      <c r="J12" s="93"/>
      <c r="K12" s="92">
        <v>643251109</v>
      </c>
      <c r="M12" s="60"/>
      <c r="S12" s="71"/>
      <c r="T12" s="72"/>
      <c r="U12" s="71"/>
      <c r="AF12" s="41"/>
    </row>
    <row r="13" spans="1:32" s="88" customFormat="1" ht="15" customHeight="1" x14ac:dyDescent="0.25">
      <c r="A13" s="73"/>
      <c r="B13" s="81"/>
      <c r="C13" s="64" t="s">
        <v>17</v>
      </c>
      <c r="D13" s="64" t="s">
        <v>10</v>
      </c>
      <c r="E13" s="89" t="s">
        <v>26</v>
      </c>
      <c r="F13" s="90" t="s">
        <v>27</v>
      </c>
      <c r="G13" s="91"/>
      <c r="H13" s="57"/>
      <c r="I13" s="92">
        <v>82261.5</v>
      </c>
      <c r="J13" s="93"/>
      <c r="K13" s="92">
        <v>329046</v>
      </c>
      <c r="M13" s="60"/>
      <c r="S13" s="71"/>
      <c r="T13" s="72"/>
      <c r="U13" s="71"/>
      <c r="AF13" s="41"/>
    </row>
    <row r="14" spans="1:32" s="88" customFormat="1" ht="15" customHeight="1" x14ac:dyDescent="0.25">
      <c r="A14" s="73"/>
      <c r="B14" s="81"/>
      <c r="C14" s="64" t="s">
        <v>17</v>
      </c>
      <c r="D14" s="64" t="s">
        <v>17</v>
      </c>
      <c r="E14" s="94" t="s">
        <v>28</v>
      </c>
      <c r="F14" s="95" t="s">
        <v>29</v>
      </c>
      <c r="G14" s="96"/>
      <c r="H14" s="57"/>
      <c r="I14" s="92">
        <v>0</v>
      </c>
      <c r="J14" s="93"/>
      <c r="K14" s="92">
        <v>0</v>
      </c>
      <c r="M14" s="60"/>
      <c r="S14" s="71"/>
      <c r="T14" s="72"/>
      <c r="U14" s="71"/>
      <c r="AF14" s="41"/>
    </row>
    <row r="15" spans="1:32" s="88" customFormat="1" ht="15" customHeight="1" x14ac:dyDescent="0.25">
      <c r="A15" s="73"/>
      <c r="B15" s="81"/>
      <c r="C15" s="64" t="s">
        <v>17</v>
      </c>
      <c r="D15" s="64" t="s">
        <v>10</v>
      </c>
      <c r="E15" s="94" t="s">
        <v>30</v>
      </c>
      <c r="F15" s="97" t="s">
        <v>31</v>
      </c>
      <c r="G15" s="98"/>
      <c r="H15" s="57"/>
      <c r="I15" s="99">
        <v>0</v>
      </c>
      <c r="J15" s="87"/>
      <c r="K15" s="92">
        <v>0</v>
      </c>
      <c r="M15" s="60"/>
      <c r="S15" s="71"/>
      <c r="T15" s="72"/>
      <c r="U15" s="71"/>
      <c r="AF15" s="41"/>
    </row>
    <row r="16" spans="1:32" s="88" customFormat="1" ht="15" customHeight="1" x14ac:dyDescent="0.25">
      <c r="A16" s="73"/>
      <c r="B16" s="81"/>
      <c r="C16" s="64" t="s">
        <v>17</v>
      </c>
      <c r="D16" s="64" t="s">
        <v>10</v>
      </c>
      <c r="E16" s="94" t="s">
        <v>32</v>
      </c>
      <c r="F16" s="97" t="s">
        <v>33</v>
      </c>
      <c r="G16" s="98"/>
      <c r="H16" s="57"/>
      <c r="I16" s="99">
        <v>0</v>
      </c>
      <c r="J16" s="87"/>
      <c r="K16" s="92">
        <v>0</v>
      </c>
      <c r="M16" s="60"/>
      <c r="S16" s="71"/>
      <c r="T16" s="72"/>
      <c r="U16" s="71"/>
      <c r="AF16" s="41"/>
    </row>
    <row r="17" spans="1:32" s="88" customFormat="1" ht="15" customHeight="1" x14ac:dyDescent="0.25">
      <c r="A17" s="73"/>
      <c r="B17" s="81"/>
      <c r="C17" s="64" t="s">
        <v>17</v>
      </c>
      <c r="D17" s="64" t="s">
        <v>10</v>
      </c>
      <c r="E17" s="89" t="s">
        <v>34</v>
      </c>
      <c r="F17" s="90" t="s">
        <v>35</v>
      </c>
      <c r="G17" s="91"/>
      <c r="H17" s="57"/>
      <c r="I17" s="92">
        <v>0</v>
      </c>
      <c r="J17" s="93"/>
      <c r="K17" s="92">
        <v>0</v>
      </c>
      <c r="M17" s="60"/>
      <c r="S17" s="71"/>
      <c r="T17" s="72"/>
      <c r="U17" s="71"/>
      <c r="AF17" s="41"/>
    </row>
    <row r="18" spans="1:32" s="88" customFormat="1" ht="15" customHeight="1" x14ac:dyDescent="0.25">
      <c r="A18" s="73"/>
      <c r="B18" s="81"/>
      <c r="C18" s="64" t="s">
        <v>17</v>
      </c>
      <c r="D18" s="64" t="s">
        <v>10</v>
      </c>
      <c r="E18" s="82" t="s">
        <v>36</v>
      </c>
      <c r="F18" s="83" t="s">
        <v>37</v>
      </c>
      <c r="G18" s="100"/>
      <c r="H18" s="57"/>
      <c r="I18" s="86">
        <v>4243956.75</v>
      </c>
      <c r="J18" s="87"/>
      <c r="K18" s="86">
        <v>16975827</v>
      </c>
      <c r="M18" s="60"/>
      <c r="S18" s="71"/>
      <c r="T18" s="72"/>
      <c r="U18" s="71"/>
      <c r="AF18" s="41"/>
    </row>
    <row r="19" spans="1:32" s="88" customFormat="1" ht="15" customHeight="1" x14ac:dyDescent="0.25">
      <c r="A19" s="73" t="s">
        <v>13</v>
      </c>
      <c r="B19" s="81"/>
      <c r="C19" s="64" t="s">
        <v>17</v>
      </c>
      <c r="D19" s="64" t="s">
        <v>17</v>
      </c>
      <c r="E19" s="75" t="s">
        <v>38</v>
      </c>
      <c r="F19" s="101" t="s">
        <v>39</v>
      </c>
      <c r="G19" s="77">
        <f>+G20+G25+G28</f>
        <v>0</v>
      </c>
      <c r="H19" s="57"/>
      <c r="I19" s="78">
        <v>4116810.8849999998</v>
      </c>
      <c r="J19" s="69"/>
      <c r="K19" s="78">
        <v>20910452.399999999</v>
      </c>
      <c r="M19" s="60"/>
      <c r="S19" s="71"/>
      <c r="T19" s="72"/>
      <c r="U19" s="71"/>
      <c r="AF19" s="41"/>
    </row>
    <row r="20" spans="1:32" s="88" customFormat="1" ht="15" customHeight="1" x14ac:dyDescent="0.25">
      <c r="A20" s="73" t="s">
        <v>13</v>
      </c>
      <c r="B20" s="81"/>
      <c r="C20" s="64" t="s">
        <v>17</v>
      </c>
      <c r="D20" s="64" t="s">
        <v>17</v>
      </c>
      <c r="E20" s="82" t="s">
        <v>40</v>
      </c>
      <c r="F20" s="83" t="s">
        <v>41</v>
      </c>
      <c r="G20" s="100">
        <f>SUM(G21:G24)</f>
        <v>0</v>
      </c>
      <c r="H20" s="57"/>
      <c r="I20" s="103">
        <v>2738234.8849999998</v>
      </c>
      <c r="J20" s="93"/>
      <c r="K20" s="103">
        <v>15396148.4</v>
      </c>
      <c r="M20" s="60"/>
      <c r="S20" s="71"/>
      <c r="T20" s="72"/>
      <c r="U20" s="71"/>
      <c r="AF20" s="41"/>
    </row>
    <row r="21" spans="1:32" s="88" customFormat="1" ht="15" customHeight="1" x14ac:dyDescent="0.25">
      <c r="A21" s="73"/>
      <c r="B21" s="81"/>
      <c r="C21" s="64" t="s">
        <v>17</v>
      </c>
      <c r="D21" s="64" t="s">
        <v>10</v>
      </c>
      <c r="E21" s="89" t="s">
        <v>42</v>
      </c>
      <c r="F21" s="90" t="s">
        <v>43</v>
      </c>
      <c r="G21" s="91"/>
      <c r="H21" s="57"/>
      <c r="I21" s="92">
        <v>2738234.8849999998</v>
      </c>
      <c r="J21" s="93"/>
      <c r="K21" s="92">
        <v>15396148.4</v>
      </c>
      <c r="M21" s="60"/>
      <c r="S21" s="71"/>
      <c r="T21" s="72"/>
      <c r="U21" s="71"/>
      <c r="AF21" s="41"/>
    </row>
    <row r="22" spans="1:32" s="88" customFormat="1" ht="15" customHeight="1" x14ac:dyDescent="0.25">
      <c r="A22" s="73"/>
      <c r="B22" s="81"/>
      <c r="C22" s="64" t="s">
        <v>17</v>
      </c>
      <c r="D22" s="64" t="s">
        <v>10</v>
      </c>
      <c r="E22" s="89" t="s">
        <v>44</v>
      </c>
      <c r="F22" s="90" t="s">
        <v>45</v>
      </c>
      <c r="G22" s="104"/>
      <c r="H22" s="57"/>
      <c r="I22" s="92">
        <v>0</v>
      </c>
      <c r="J22" s="93"/>
      <c r="K22" s="92">
        <v>0</v>
      </c>
      <c r="M22" s="60"/>
      <c r="S22" s="71"/>
      <c r="T22" s="72"/>
      <c r="U22" s="71"/>
      <c r="AF22" s="41"/>
    </row>
    <row r="23" spans="1:32" s="88" customFormat="1" ht="15" customHeight="1" x14ac:dyDescent="0.25">
      <c r="A23" s="73"/>
      <c r="B23" s="81"/>
      <c r="C23" s="64" t="s">
        <v>17</v>
      </c>
      <c r="D23" s="64" t="s">
        <v>10</v>
      </c>
      <c r="E23" s="89" t="s">
        <v>46</v>
      </c>
      <c r="F23" s="90" t="s">
        <v>47</v>
      </c>
      <c r="G23" s="91"/>
      <c r="H23" s="57"/>
      <c r="I23" s="92">
        <v>0</v>
      </c>
      <c r="J23" s="93"/>
      <c r="K23" s="92">
        <v>0</v>
      </c>
      <c r="M23" s="60"/>
      <c r="S23" s="71"/>
      <c r="T23" s="72"/>
      <c r="U23" s="71"/>
      <c r="AF23" s="41"/>
    </row>
    <row r="24" spans="1:32" s="88" customFormat="1" ht="15" customHeight="1" x14ac:dyDescent="0.25">
      <c r="A24" s="73"/>
      <c r="B24" s="81"/>
      <c r="C24" s="64" t="s">
        <v>17</v>
      </c>
      <c r="D24" s="64" t="s">
        <v>10</v>
      </c>
      <c r="E24" s="89" t="s">
        <v>48</v>
      </c>
      <c r="F24" s="90" t="s">
        <v>49</v>
      </c>
      <c r="G24" s="91"/>
      <c r="H24" s="57"/>
      <c r="I24" s="92">
        <v>0</v>
      </c>
      <c r="J24" s="93"/>
      <c r="K24" s="92">
        <v>0</v>
      </c>
      <c r="M24" s="60"/>
      <c r="S24" s="71"/>
      <c r="T24" s="72"/>
      <c r="U24" s="71"/>
      <c r="AF24" s="41"/>
    </row>
    <row r="25" spans="1:32" s="88" customFormat="1" ht="15" customHeight="1" x14ac:dyDescent="0.25">
      <c r="A25" s="73" t="s">
        <v>13</v>
      </c>
      <c r="B25" s="81"/>
      <c r="C25" s="64" t="s">
        <v>17</v>
      </c>
      <c r="D25" s="64" t="s">
        <v>17</v>
      </c>
      <c r="E25" s="82" t="s">
        <v>50</v>
      </c>
      <c r="F25" s="83" t="s">
        <v>51</v>
      </c>
      <c r="G25" s="105">
        <f>SUM(G26:G27)</f>
        <v>0</v>
      </c>
      <c r="H25" s="57"/>
      <c r="I25" s="103">
        <v>231544.17</v>
      </c>
      <c r="J25" s="93"/>
      <c r="K25" s="103">
        <v>926176.68</v>
      </c>
      <c r="M25" s="60"/>
      <c r="S25" s="71"/>
      <c r="T25" s="72"/>
      <c r="U25" s="71"/>
      <c r="AF25" s="41"/>
    </row>
    <row r="26" spans="1:32" s="88" customFormat="1" ht="15" customHeight="1" x14ac:dyDescent="0.25">
      <c r="A26" s="73"/>
      <c r="B26" s="81" t="s">
        <v>9</v>
      </c>
      <c r="C26" s="64" t="s">
        <v>9</v>
      </c>
      <c r="D26" s="64" t="s">
        <v>10</v>
      </c>
      <c r="E26" s="89" t="s">
        <v>52</v>
      </c>
      <c r="F26" s="90" t="s">
        <v>53</v>
      </c>
      <c r="G26" s="91"/>
      <c r="H26" s="57"/>
      <c r="I26" s="92">
        <v>0</v>
      </c>
      <c r="J26" s="93"/>
      <c r="K26" s="92">
        <v>0</v>
      </c>
      <c r="M26" s="60"/>
      <c r="S26" s="71"/>
      <c r="T26" s="72"/>
      <c r="U26" s="71"/>
      <c r="AF26" s="41"/>
    </row>
    <row r="27" spans="1:32" s="88" customFormat="1" ht="15" customHeight="1" x14ac:dyDescent="0.25">
      <c r="A27" s="73"/>
      <c r="B27" s="81" t="s">
        <v>9</v>
      </c>
      <c r="C27" s="64" t="s">
        <v>9</v>
      </c>
      <c r="D27" s="64" t="s">
        <v>10</v>
      </c>
      <c r="E27" s="89" t="s">
        <v>54</v>
      </c>
      <c r="F27" s="90" t="s">
        <v>55</v>
      </c>
      <c r="G27" s="91"/>
      <c r="H27" s="57"/>
      <c r="I27" s="92">
        <v>231544.17</v>
      </c>
      <c r="J27" s="93"/>
      <c r="K27" s="92">
        <v>926176.68</v>
      </c>
      <c r="M27" s="60"/>
      <c r="S27" s="71"/>
      <c r="T27" s="72"/>
      <c r="U27" s="71"/>
      <c r="AF27" s="41"/>
    </row>
    <row r="28" spans="1:32" s="40" customFormat="1" ht="15" customHeight="1" x14ac:dyDescent="0.25">
      <c r="A28" s="106" t="s">
        <v>13</v>
      </c>
      <c r="B28" s="107"/>
      <c r="C28" s="64" t="s">
        <v>17</v>
      </c>
      <c r="D28" s="64" t="s">
        <v>17</v>
      </c>
      <c r="E28" s="82" t="s">
        <v>56</v>
      </c>
      <c r="F28" s="83" t="s">
        <v>57</v>
      </c>
      <c r="G28" s="108">
        <f>SUM(G29:G33)</f>
        <v>0</v>
      </c>
      <c r="H28" s="57"/>
      <c r="I28" s="109">
        <v>1147031.83</v>
      </c>
      <c r="J28" s="110"/>
      <c r="K28" s="109">
        <v>4588127.32</v>
      </c>
      <c r="M28" s="60"/>
      <c r="S28" s="71"/>
      <c r="T28" s="72"/>
      <c r="U28" s="71"/>
      <c r="AF28" s="41"/>
    </row>
    <row r="29" spans="1:32" s="40" customFormat="1" ht="15" customHeight="1" x14ac:dyDescent="0.25">
      <c r="A29" s="106"/>
      <c r="B29" s="107"/>
      <c r="C29" s="64" t="s">
        <v>17</v>
      </c>
      <c r="D29" s="64" t="s">
        <v>10</v>
      </c>
      <c r="E29" s="89" t="s">
        <v>58</v>
      </c>
      <c r="F29" s="90" t="s">
        <v>59</v>
      </c>
      <c r="G29" s="91"/>
      <c r="H29" s="57"/>
      <c r="I29" s="92">
        <v>0</v>
      </c>
      <c r="J29" s="93"/>
      <c r="K29" s="92">
        <v>0</v>
      </c>
      <c r="M29" s="60"/>
      <c r="S29" s="71"/>
      <c r="T29" s="72"/>
      <c r="U29" s="71"/>
      <c r="AF29" s="41"/>
    </row>
    <row r="30" spans="1:32" s="40" customFormat="1" ht="15" customHeight="1" x14ac:dyDescent="0.25">
      <c r="A30" s="106"/>
      <c r="B30" s="107"/>
      <c r="C30" s="64" t="s">
        <v>17</v>
      </c>
      <c r="D30" s="64" t="s">
        <v>10</v>
      </c>
      <c r="E30" s="89" t="s">
        <v>60</v>
      </c>
      <c r="F30" s="90" t="s">
        <v>61</v>
      </c>
      <c r="G30" s="91"/>
      <c r="H30" s="57"/>
      <c r="I30" s="92">
        <v>0</v>
      </c>
      <c r="J30" s="93"/>
      <c r="K30" s="92">
        <v>0</v>
      </c>
      <c r="M30" s="60"/>
      <c r="S30" s="71"/>
      <c r="T30" s="72"/>
      <c r="U30" s="71"/>
      <c r="AF30" s="41"/>
    </row>
    <row r="31" spans="1:32" s="40" customFormat="1" ht="15" customHeight="1" x14ac:dyDescent="0.25">
      <c r="A31" s="106"/>
      <c r="B31" s="107"/>
      <c r="C31" s="64" t="s">
        <v>17</v>
      </c>
      <c r="D31" s="64" t="s">
        <v>10</v>
      </c>
      <c r="E31" s="89" t="s">
        <v>62</v>
      </c>
      <c r="F31" s="90" t="s">
        <v>63</v>
      </c>
      <c r="G31" s="91"/>
      <c r="H31" s="57"/>
      <c r="I31" s="92">
        <v>1147031.83</v>
      </c>
      <c r="J31" s="93"/>
      <c r="K31" s="92">
        <v>4588127.32</v>
      </c>
      <c r="M31" s="60"/>
      <c r="S31" s="71"/>
      <c r="T31" s="72"/>
      <c r="U31" s="71"/>
      <c r="AF31" s="41"/>
    </row>
    <row r="32" spans="1:32" s="40" customFormat="1" ht="15" customHeight="1" x14ac:dyDescent="0.25">
      <c r="A32" s="106"/>
      <c r="B32" s="107"/>
      <c r="C32" s="64" t="s">
        <v>17</v>
      </c>
      <c r="D32" s="64" t="s">
        <v>10</v>
      </c>
      <c r="E32" s="89" t="s">
        <v>64</v>
      </c>
      <c r="F32" s="90" t="s">
        <v>65</v>
      </c>
      <c r="G32" s="91"/>
      <c r="H32" s="57"/>
      <c r="I32" s="92">
        <v>0</v>
      </c>
      <c r="J32" s="93"/>
      <c r="K32" s="92">
        <v>0</v>
      </c>
      <c r="M32" s="60"/>
      <c r="S32" s="71"/>
      <c r="T32" s="72"/>
      <c r="U32" s="71"/>
      <c r="AF32" s="41"/>
    </row>
    <row r="33" spans="1:32" s="40" customFormat="1" ht="15" customHeight="1" x14ac:dyDescent="0.25">
      <c r="A33" s="106"/>
      <c r="B33" s="107"/>
      <c r="C33" s="64" t="s">
        <v>17</v>
      </c>
      <c r="D33" s="64" t="s">
        <v>10</v>
      </c>
      <c r="E33" s="89" t="s">
        <v>66</v>
      </c>
      <c r="F33" s="90" t="s">
        <v>67</v>
      </c>
      <c r="G33" s="91"/>
      <c r="H33" s="57"/>
      <c r="I33" s="92">
        <v>0</v>
      </c>
      <c r="J33" s="93"/>
      <c r="K33" s="92">
        <v>0</v>
      </c>
      <c r="M33" s="60"/>
      <c r="S33" s="71"/>
      <c r="T33" s="72"/>
      <c r="U33" s="71"/>
      <c r="AF33" s="41"/>
    </row>
    <row r="34" spans="1:32" s="88" customFormat="1" ht="15" customHeight="1" x14ac:dyDescent="0.25">
      <c r="A34" s="73" t="s">
        <v>13</v>
      </c>
      <c r="B34" s="81"/>
      <c r="C34" s="64" t="s">
        <v>17</v>
      </c>
      <c r="D34" s="64" t="s">
        <v>17</v>
      </c>
      <c r="E34" s="75" t="s">
        <v>68</v>
      </c>
      <c r="F34" s="76" t="s">
        <v>69</v>
      </c>
      <c r="G34" s="77">
        <f>SUM(G35:G38)</f>
        <v>0</v>
      </c>
      <c r="H34" s="57"/>
      <c r="I34" s="78">
        <v>0</v>
      </c>
      <c r="J34" s="69"/>
      <c r="K34" s="78">
        <v>0</v>
      </c>
      <c r="M34" s="60"/>
      <c r="S34" s="71"/>
      <c r="T34" s="72"/>
      <c r="U34" s="71"/>
      <c r="AF34" s="41"/>
    </row>
    <row r="35" spans="1:32" s="88" customFormat="1" ht="15" customHeight="1" x14ac:dyDescent="0.25">
      <c r="A35" s="73"/>
      <c r="B35" s="81"/>
      <c r="C35" s="64" t="s">
        <v>17</v>
      </c>
      <c r="D35" s="64" t="s">
        <v>10</v>
      </c>
      <c r="E35" s="82" t="s">
        <v>70</v>
      </c>
      <c r="F35" s="83" t="s">
        <v>71</v>
      </c>
      <c r="G35" s="100"/>
      <c r="H35" s="57"/>
      <c r="I35" s="103">
        <v>0</v>
      </c>
      <c r="J35" s="93"/>
      <c r="K35" s="103">
        <v>0</v>
      </c>
      <c r="M35" s="60"/>
      <c r="S35" s="71"/>
      <c r="T35" s="72"/>
      <c r="U35" s="71"/>
      <c r="AF35" s="41"/>
    </row>
    <row r="36" spans="1:32" s="88" customFormat="1" ht="15" customHeight="1" x14ac:dyDescent="0.25">
      <c r="A36" s="73"/>
      <c r="B36" s="81"/>
      <c r="C36" s="64" t="s">
        <v>17</v>
      </c>
      <c r="D36" s="64" t="s">
        <v>10</v>
      </c>
      <c r="E36" s="82" t="s">
        <v>72</v>
      </c>
      <c r="F36" s="83" t="s">
        <v>73</v>
      </c>
      <c r="G36" s="100"/>
      <c r="H36" s="57"/>
      <c r="I36" s="103">
        <v>0</v>
      </c>
      <c r="J36" s="93"/>
      <c r="K36" s="103">
        <v>0</v>
      </c>
      <c r="M36" s="60"/>
      <c r="S36" s="71"/>
      <c r="T36" s="72"/>
      <c r="U36" s="71"/>
      <c r="AF36" s="41"/>
    </row>
    <row r="37" spans="1:32" s="88" customFormat="1" ht="15" customHeight="1" x14ac:dyDescent="0.25">
      <c r="A37" s="73"/>
      <c r="B37" s="81"/>
      <c r="C37" s="64" t="s">
        <v>17</v>
      </c>
      <c r="D37" s="64" t="s">
        <v>10</v>
      </c>
      <c r="E37" s="82" t="s">
        <v>74</v>
      </c>
      <c r="F37" s="83" t="s">
        <v>75</v>
      </c>
      <c r="G37" s="100"/>
      <c r="H37" s="57"/>
      <c r="I37" s="103">
        <v>0</v>
      </c>
      <c r="J37" s="93"/>
      <c r="K37" s="103">
        <v>0</v>
      </c>
      <c r="M37" s="60"/>
      <c r="S37" s="71"/>
      <c r="T37" s="72"/>
      <c r="U37" s="71"/>
      <c r="AF37" s="41"/>
    </row>
    <row r="38" spans="1:32" s="88" customFormat="1" ht="15" customHeight="1" x14ac:dyDescent="0.25">
      <c r="A38" s="73"/>
      <c r="B38" s="81"/>
      <c r="C38" s="64" t="s">
        <v>17</v>
      </c>
      <c r="D38" s="64" t="s">
        <v>10</v>
      </c>
      <c r="E38" s="82" t="s">
        <v>76</v>
      </c>
      <c r="F38" s="83" t="s">
        <v>77</v>
      </c>
      <c r="G38" s="100"/>
      <c r="H38" s="57"/>
      <c r="I38" s="103">
        <v>0</v>
      </c>
      <c r="J38" s="93"/>
      <c r="K38" s="103">
        <v>0</v>
      </c>
      <c r="M38" s="60"/>
      <c r="S38" s="71"/>
      <c r="T38" s="72"/>
      <c r="U38" s="71"/>
      <c r="AF38" s="41"/>
    </row>
    <row r="39" spans="1:32" s="88" customFormat="1" ht="15" customHeight="1" x14ac:dyDescent="0.25">
      <c r="A39" s="73"/>
      <c r="B39" s="81"/>
      <c r="C39" s="64" t="s">
        <v>17</v>
      </c>
      <c r="D39" s="64" t="s">
        <v>10</v>
      </c>
      <c r="E39" s="75" t="s">
        <v>78</v>
      </c>
      <c r="F39" s="76" t="s">
        <v>79</v>
      </c>
      <c r="G39" s="111"/>
      <c r="H39" s="57"/>
      <c r="I39" s="113">
        <v>0</v>
      </c>
      <c r="J39" s="114"/>
      <c r="K39" s="113">
        <v>0</v>
      </c>
      <c r="M39" s="60"/>
      <c r="S39" s="71"/>
      <c r="T39" s="72"/>
      <c r="U39" s="71"/>
      <c r="AF39" s="41"/>
    </row>
    <row r="40" spans="1:32" s="88" customFormat="1" ht="15" customHeight="1" x14ac:dyDescent="0.25">
      <c r="A40" s="73" t="s">
        <v>13</v>
      </c>
      <c r="B40" s="81"/>
      <c r="C40" s="64" t="s">
        <v>17</v>
      </c>
      <c r="D40" s="64" t="s">
        <v>17</v>
      </c>
      <c r="E40" s="115" t="s">
        <v>80</v>
      </c>
      <c r="F40" s="116" t="s">
        <v>81</v>
      </c>
      <c r="G40" s="117">
        <f>+G41+G42</f>
        <v>0</v>
      </c>
      <c r="H40" s="57"/>
      <c r="I40" s="68">
        <v>-2082664.93</v>
      </c>
      <c r="J40" s="69"/>
      <c r="K40" s="68">
        <v>-8330659.7199999997</v>
      </c>
      <c r="M40" s="60"/>
      <c r="S40" s="71"/>
      <c r="T40" s="72"/>
      <c r="U40" s="71"/>
      <c r="AF40" s="41"/>
    </row>
    <row r="41" spans="1:32" s="88" customFormat="1" ht="15" customHeight="1" x14ac:dyDescent="0.25">
      <c r="A41" s="73"/>
      <c r="B41" s="81"/>
      <c r="C41" s="64" t="s">
        <v>17</v>
      </c>
      <c r="D41" s="64" t="s">
        <v>10</v>
      </c>
      <c r="E41" s="75" t="s">
        <v>82</v>
      </c>
      <c r="F41" s="76" t="s">
        <v>83</v>
      </c>
      <c r="G41" s="111"/>
      <c r="H41" s="57"/>
      <c r="I41" s="119">
        <v>-2082664.93</v>
      </c>
      <c r="J41" s="93"/>
      <c r="K41" s="119">
        <v>-8330659.7199999997</v>
      </c>
      <c r="M41" s="60"/>
      <c r="S41" s="71"/>
      <c r="T41" s="72"/>
      <c r="U41" s="71"/>
      <c r="AF41" s="41"/>
    </row>
    <row r="42" spans="1:32" s="88" customFormat="1" ht="15" customHeight="1" x14ac:dyDescent="0.25">
      <c r="A42" s="73"/>
      <c r="B42" s="81"/>
      <c r="C42" s="64" t="s">
        <v>17</v>
      </c>
      <c r="D42" s="64" t="s">
        <v>10</v>
      </c>
      <c r="E42" s="75" t="s">
        <v>84</v>
      </c>
      <c r="F42" s="76" t="s">
        <v>85</v>
      </c>
      <c r="G42" s="111"/>
      <c r="H42" s="57"/>
      <c r="I42" s="119">
        <v>0</v>
      </c>
      <c r="J42" s="93"/>
      <c r="K42" s="119">
        <v>0</v>
      </c>
      <c r="M42" s="60"/>
      <c r="S42" s="71"/>
      <c r="T42" s="72"/>
      <c r="U42" s="71"/>
      <c r="AF42" s="41"/>
    </row>
    <row r="43" spans="1:32" s="40" customFormat="1" ht="15" customHeight="1" x14ac:dyDescent="0.25">
      <c r="A43" s="106" t="s">
        <v>13</v>
      </c>
      <c r="B43" s="107"/>
      <c r="C43" s="64" t="s">
        <v>17</v>
      </c>
      <c r="D43" s="64" t="s">
        <v>17</v>
      </c>
      <c r="E43" s="115" t="s">
        <v>86</v>
      </c>
      <c r="F43" s="116" t="s">
        <v>87</v>
      </c>
      <c r="G43" s="120">
        <f>SUM(G44:G48)</f>
        <v>0</v>
      </c>
      <c r="H43" s="57"/>
      <c r="I43" s="121">
        <v>0</v>
      </c>
      <c r="J43" s="93"/>
      <c r="K43" s="121">
        <v>0</v>
      </c>
      <c r="M43" s="60"/>
      <c r="S43" s="71"/>
      <c r="T43" s="72"/>
      <c r="U43" s="71"/>
      <c r="AF43" s="41"/>
    </row>
    <row r="44" spans="1:32" s="39" customFormat="1" ht="15" customHeight="1" x14ac:dyDescent="0.25">
      <c r="A44" s="106"/>
      <c r="B44" s="107"/>
      <c r="C44" s="64" t="s">
        <v>17</v>
      </c>
      <c r="D44" s="64" t="s">
        <v>10</v>
      </c>
      <c r="E44" s="75" t="s">
        <v>88</v>
      </c>
      <c r="F44" s="76" t="s">
        <v>89</v>
      </c>
      <c r="G44" s="111"/>
      <c r="H44" s="57"/>
      <c r="I44" s="119">
        <v>0</v>
      </c>
      <c r="J44" s="93"/>
      <c r="K44" s="119">
        <v>0</v>
      </c>
      <c r="M44" s="60"/>
      <c r="S44" s="71"/>
      <c r="T44" s="72"/>
      <c r="U44" s="71"/>
      <c r="AF44" s="122"/>
    </row>
    <row r="45" spans="1:32" s="40" customFormat="1" ht="15" customHeight="1" x14ac:dyDescent="0.25">
      <c r="A45" s="106"/>
      <c r="B45" s="107"/>
      <c r="C45" s="64" t="s">
        <v>17</v>
      </c>
      <c r="D45" s="64" t="s">
        <v>10</v>
      </c>
      <c r="E45" s="75" t="s">
        <v>90</v>
      </c>
      <c r="F45" s="76" t="s">
        <v>91</v>
      </c>
      <c r="G45" s="111"/>
      <c r="H45" s="57"/>
      <c r="I45" s="119">
        <v>0</v>
      </c>
      <c r="J45" s="93"/>
      <c r="K45" s="119">
        <v>0</v>
      </c>
      <c r="M45" s="60"/>
      <c r="S45" s="71"/>
      <c r="T45" s="72"/>
      <c r="U45" s="71"/>
      <c r="AF45" s="41"/>
    </row>
    <row r="46" spans="1:32" s="40" customFormat="1" ht="15" customHeight="1" x14ac:dyDescent="0.25">
      <c r="A46" s="106"/>
      <c r="B46" s="107"/>
      <c r="C46" s="64" t="s">
        <v>17</v>
      </c>
      <c r="D46" s="64" t="s">
        <v>10</v>
      </c>
      <c r="E46" s="75" t="s">
        <v>92</v>
      </c>
      <c r="F46" s="76" t="s">
        <v>93</v>
      </c>
      <c r="G46" s="111"/>
      <c r="H46" s="57"/>
      <c r="I46" s="119">
        <v>0</v>
      </c>
      <c r="J46" s="93"/>
      <c r="K46" s="119">
        <v>0</v>
      </c>
      <c r="M46" s="60"/>
      <c r="S46" s="71"/>
      <c r="T46" s="72"/>
      <c r="U46" s="71"/>
      <c r="AF46" s="41"/>
    </row>
    <row r="47" spans="1:32" s="40" customFormat="1" ht="15" customHeight="1" x14ac:dyDescent="0.25">
      <c r="A47" s="106"/>
      <c r="B47" s="107"/>
      <c r="C47" s="64" t="s">
        <v>17</v>
      </c>
      <c r="D47" s="64" t="s">
        <v>10</v>
      </c>
      <c r="E47" s="75" t="s">
        <v>94</v>
      </c>
      <c r="F47" s="76" t="s">
        <v>95</v>
      </c>
      <c r="G47" s="111"/>
      <c r="H47" s="57"/>
      <c r="I47" s="119">
        <v>0</v>
      </c>
      <c r="J47" s="93"/>
      <c r="K47" s="119">
        <v>0</v>
      </c>
      <c r="M47" s="60"/>
      <c r="S47" s="71"/>
      <c r="T47" s="72"/>
      <c r="U47" s="71"/>
      <c r="AF47" s="41"/>
    </row>
    <row r="48" spans="1:32" s="40" customFormat="1" ht="15" customHeight="1" x14ac:dyDescent="0.25">
      <c r="A48" s="106"/>
      <c r="B48" s="107"/>
      <c r="C48" s="64" t="s">
        <v>17</v>
      </c>
      <c r="D48" s="64" t="s">
        <v>10</v>
      </c>
      <c r="E48" s="75" t="s">
        <v>96</v>
      </c>
      <c r="F48" s="76" t="s">
        <v>97</v>
      </c>
      <c r="G48" s="111"/>
      <c r="H48" s="57"/>
      <c r="I48" s="119">
        <v>0</v>
      </c>
      <c r="J48" s="93"/>
      <c r="K48" s="119">
        <v>0</v>
      </c>
      <c r="M48" s="60"/>
      <c r="S48" s="71"/>
      <c r="T48" s="72"/>
      <c r="U48" s="71"/>
      <c r="AF48" s="41"/>
    </row>
    <row r="49" spans="1:32" s="88" customFormat="1" ht="15" customHeight="1" x14ac:dyDescent="0.25">
      <c r="A49" s="73" t="s">
        <v>13</v>
      </c>
      <c r="B49" s="81"/>
      <c r="C49" s="64" t="s">
        <v>17</v>
      </c>
      <c r="D49" s="64" t="s">
        <v>17</v>
      </c>
      <c r="E49" s="115" t="s">
        <v>98</v>
      </c>
      <c r="F49" s="116" t="s">
        <v>99</v>
      </c>
      <c r="G49" s="117">
        <f>+G50+G89+G95+G96</f>
        <v>0</v>
      </c>
      <c r="H49" s="57"/>
      <c r="I49" s="68">
        <v>9751241.8000000007</v>
      </c>
      <c r="J49" s="69"/>
      <c r="K49" s="68">
        <v>39004967.200000003</v>
      </c>
      <c r="M49" s="60"/>
      <c r="S49" s="71"/>
      <c r="T49" s="72"/>
      <c r="U49" s="71"/>
      <c r="AF49" s="41"/>
    </row>
    <row r="50" spans="1:32" s="88" customFormat="1" ht="15" customHeight="1" x14ac:dyDescent="0.25">
      <c r="A50" s="73" t="s">
        <v>13</v>
      </c>
      <c r="B50" s="81"/>
      <c r="C50" s="64" t="s">
        <v>17</v>
      </c>
      <c r="D50" s="64" t="s">
        <v>17</v>
      </c>
      <c r="E50" s="75" t="s">
        <v>100</v>
      </c>
      <c r="F50" s="76" t="s">
        <v>101</v>
      </c>
      <c r="G50" s="123">
        <f>G51+G67+G68</f>
        <v>0</v>
      </c>
      <c r="H50" s="57"/>
      <c r="I50" s="119">
        <v>8782176.3900000006</v>
      </c>
      <c r="J50" s="93"/>
      <c r="K50" s="119">
        <v>35128705.560000002</v>
      </c>
      <c r="M50" s="60"/>
      <c r="S50" s="71"/>
      <c r="T50" s="72"/>
      <c r="U50" s="71"/>
      <c r="AF50" s="41"/>
    </row>
    <row r="51" spans="1:32" s="88" customFormat="1" ht="15" customHeight="1" x14ac:dyDescent="0.25">
      <c r="A51" s="73" t="s">
        <v>13</v>
      </c>
      <c r="B51" s="81" t="s">
        <v>9</v>
      </c>
      <c r="C51" s="64" t="s">
        <v>9</v>
      </c>
      <c r="D51" s="64" t="s">
        <v>17</v>
      </c>
      <c r="E51" s="82" t="s">
        <v>102</v>
      </c>
      <c r="F51" s="83" t="s">
        <v>103</v>
      </c>
      <c r="G51" s="105">
        <f>SUM(G52:G66)</f>
        <v>0</v>
      </c>
      <c r="H51" s="57"/>
      <c r="I51" s="103">
        <v>8153725.1399999997</v>
      </c>
      <c r="J51" s="93"/>
      <c r="K51" s="103">
        <v>32614900.559999999</v>
      </c>
      <c r="M51" s="60"/>
      <c r="S51" s="71"/>
      <c r="T51" s="72"/>
      <c r="U51" s="71"/>
      <c r="AF51" s="41"/>
    </row>
    <row r="52" spans="1:32" s="88" customFormat="1" ht="15" customHeight="1" x14ac:dyDescent="0.25">
      <c r="A52" s="73"/>
      <c r="B52" s="81" t="s">
        <v>9</v>
      </c>
      <c r="C52" s="64" t="s">
        <v>9</v>
      </c>
      <c r="D52" s="64" t="s">
        <v>10</v>
      </c>
      <c r="E52" s="89" t="s">
        <v>104</v>
      </c>
      <c r="F52" s="90" t="s">
        <v>105</v>
      </c>
      <c r="G52" s="91"/>
      <c r="H52" s="57"/>
      <c r="I52" s="92">
        <v>3520716.75</v>
      </c>
      <c r="J52" s="93"/>
      <c r="K52" s="92">
        <v>14082867</v>
      </c>
      <c r="M52" s="60"/>
      <c r="S52" s="71"/>
      <c r="T52" s="72"/>
      <c r="U52" s="71"/>
      <c r="AF52" s="41"/>
    </row>
    <row r="53" spans="1:32" s="40" customFormat="1" ht="15" customHeight="1" x14ac:dyDescent="0.25">
      <c r="A53" s="106"/>
      <c r="B53" s="107" t="s">
        <v>9</v>
      </c>
      <c r="C53" s="64" t="s">
        <v>9</v>
      </c>
      <c r="D53" s="64" t="s">
        <v>10</v>
      </c>
      <c r="E53" s="89" t="s">
        <v>106</v>
      </c>
      <c r="F53" s="90" t="s">
        <v>107</v>
      </c>
      <c r="G53" s="91"/>
      <c r="H53" s="57"/>
      <c r="I53" s="92">
        <v>1414292.5</v>
      </c>
      <c r="J53" s="93"/>
      <c r="K53" s="92">
        <v>5657170</v>
      </c>
      <c r="M53" s="60"/>
      <c r="S53" s="71"/>
      <c r="T53" s="72"/>
      <c r="U53" s="71"/>
      <c r="AF53" s="41"/>
    </row>
    <row r="54" spans="1:32" s="40" customFormat="1" ht="15" customHeight="1" x14ac:dyDescent="0.25">
      <c r="A54" s="106"/>
      <c r="B54" s="107" t="s">
        <v>9</v>
      </c>
      <c r="C54" s="64" t="s">
        <v>9</v>
      </c>
      <c r="D54" s="64" t="s">
        <v>10</v>
      </c>
      <c r="E54" s="89" t="s">
        <v>108</v>
      </c>
      <c r="F54" s="90" t="s">
        <v>109</v>
      </c>
      <c r="G54" s="91"/>
      <c r="H54" s="57"/>
      <c r="I54" s="92">
        <v>0</v>
      </c>
      <c r="J54" s="93"/>
      <c r="K54" s="92">
        <v>0</v>
      </c>
      <c r="M54" s="60"/>
      <c r="S54" s="71"/>
      <c r="T54" s="72"/>
      <c r="U54" s="71"/>
      <c r="AF54" s="41"/>
    </row>
    <row r="55" spans="1:32" s="40" customFormat="1" ht="15" customHeight="1" x14ac:dyDescent="0.25">
      <c r="A55" s="106"/>
      <c r="B55" s="106" t="s">
        <v>9</v>
      </c>
      <c r="C55" s="64" t="s">
        <v>9</v>
      </c>
      <c r="D55" s="64" t="s">
        <v>10</v>
      </c>
      <c r="E55" s="89" t="s">
        <v>110</v>
      </c>
      <c r="F55" s="90" t="s">
        <v>111</v>
      </c>
      <c r="G55" s="91"/>
      <c r="H55" s="57"/>
      <c r="I55" s="92">
        <v>1049029.25</v>
      </c>
      <c r="J55" s="93"/>
      <c r="K55" s="92">
        <v>4196117</v>
      </c>
      <c r="M55" s="60"/>
      <c r="S55" s="71"/>
      <c r="T55" s="72"/>
      <c r="U55" s="71"/>
      <c r="AF55" s="41"/>
    </row>
    <row r="56" spans="1:32" s="40" customFormat="1" ht="15" customHeight="1" x14ac:dyDescent="0.25">
      <c r="A56" s="106"/>
      <c r="B56" s="106" t="s">
        <v>9</v>
      </c>
      <c r="C56" s="64" t="s">
        <v>9</v>
      </c>
      <c r="D56" s="64" t="s">
        <v>10</v>
      </c>
      <c r="E56" s="89" t="s">
        <v>112</v>
      </c>
      <c r="F56" s="90" t="s">
        <v>113</v>
      </c>
      <c r="G56" s="124"/>
      <c r="H56" s="57"/>
      <c r="I56" s="92">
        <v>1635846.75</v>
      </c>
      <c r="J56" s="93"/>
      <c r="K56" s="92">
        <v>6543387</v>
      </c>
      <c r="M56" s="60"/>
      <c r="S56" s="71"/>
      <c r="T56" s="72"/>
      <c r="U56" s="71"/>
      <c r="AF56" s="41"/>
    </row>
    <row r="57" spans="1:32" s="40" customFormat="1" ht="15" customHeight="1" x14ac:dyDescent="0.25">
      <c r="A57" s="106"/>
      <c r="B57" s="106" t="s">
        <v>9</v>
      </c>
      <c r="C57" s="64" t="s">
        <v>9</v>
      </c>
      <c r="D57" s="64" t="s">
        <v>10</v>
      </c>
      <c r="E57" s="89" t="s">
        <v>114</v>
      </c>
      <c r="F57" s="90" t="s">
        <v>115</v>
      </c>
      <c r="G57" s="124"/>
      <c r="H57" s="57"/>
      <c r="I57" s="92">
        <v>17325</v>
      </c>
      <c r="J57" s="93"/>
      <c r="K57" s="92">
        <v>69300</v>
      </c>
      <c r="M57" s="60"/>
      <c r="S57" s="71"/>
      <c r="T57" s="72"/>
      <c r="U57" s="71"/>
      <c r="AF57" s="41"/>
    </row>
    <row r="58" spans="1:32" s="40" customFormat="1" ht="15" customHeight="1" x14ac:dyDescent="0.25">
      <c r="A58" s="106"/>
      <c r="B58" s="106" t="s">
        <v>9</v>
      </c>
      <c r="C58" s="64" t="s">
        <v>9</v>
      </c>
      <c r="D58" s="64" t="s">
        <v>10</v>
      </c>
      <c r="E58" s="89" t="s">
        <v>116</v>
      </c>
      <c r="F58" s="90" t="s">
        <v>117</v>
      </c>
      <c r="G58" s="124"/>
      <c r="H58" s="57"/>
      <c r="I58" s="92">
        <v>118784.75</v>
      </c>
      <c r="J58" s="93"/>
      <c r="K58" s="92">
        <v>475139</v>
      </c>
      <c r="M58" s="60"/>
      <c r="S58" s="71"/>
      <c r="T58" s="72"/>
      <c r="U58" s="71"/>
      <c r="AF58" s="41"/>
    </row>
    <row r="59" spans="1:32" s="40" customFormat="1" ht="15" customHeight="1" x14ac:dyDescent="0.25">
      <c r="A59" s="106"/>
      <c r="B59" s="106" t="s">
        <v>9</v>
      </c>
      <c r="C59" s="64" t="s">
        <v>9</v>
      </c>
      <c r="D59" s="64" t="s">
        <v>10</v>
      </c>
      <c r="E59" s="89" t="s">
        <v>118</v>
      </c>
      <c r="F59" s="90" t="s">
        <v>119</v>
      </c>
      <c r="G59" s="124"/>
      <c r="H59" s="57"/>
      <c r="I59" s="92">
        <v>232237.75</v>
      </c>
      <c r="J59" s="93"/>
      <c r="K59" s="92">
        <v>928951</v>
      </c>
      <c r="M59" s="60"/>
      <c r="S59" s="71"/>
      <c r="T59" s="72"/>
      <c r="U59" s="71"/>
      <c r="AF59" s="41"/>
    </row>
    <row r="60" spans="1:32" s="40" customFormat="1" ht="15" customHeight="1" x14ac:dyDescent="0.25">
      <c r="A60" s="106"/>
      <c r="B60" s="106" t="s">
        <v>9</v>
      </c>
      <c r="C60" s="64" t="s">
        <v>9</v>
      </c>
      <c r="D60" s="64" t="s">
        <v>10</v>
      </c>
      <c r="E60" s="89" t="s">
        <v>120</v>
      </c>
      <c r="F60" s="90" t="s">
        <v>121</v>
      </c>
      <c r="G60" s="91"/>
      <c r="H60" s="57"/>
      <c r="I60" s="92">
        <v>0</v>
      </c>
      <c r="J60" s="93"/>
      <c r="K60" s="92">
        <v>0</v>
      </c>
      <c r="M60" s="60"/>
      <c r="S60" s="71"/>
      <c r="T60" s="72"/>
      <c r="U60" s="71"/>
      <c r="AF60" s="41"/>
    </row>
    <row r="61" spans="1:32" s="40" customFormat="1" ht="15" customHeight="1" x14ac:dyDescent="0.25">
      <c r="A61" s="106"/>
      <c r="B61" s="107" t="s">
        <v>9</v>
      </c>
      <c r="C61" s="64" t="s">
        <v>9</v>
      </c>
      <c r="D61" s="64" t="s">
        <v>10</v>
      </c>
      <c r="E61" s="89" t="s">
        <v>122</v>
      </c>
      <c r="F61" s="90" t="s">
        <v>123</v>
      </c>
      <c r="G61" s="91"/>
      <c r="H61" s="57"/>
      <c r="I61" s="92">
        <v>0</v>
      </c>
      <c r="J61" s="93"/>
      <c r="K61" s="92">
        <v>0</v>
      </c>
      <c r="M61" s="60"/>
      <c r="S61" s="71"/>
      <c r="T61" s="72"/>
      <c r="U61" s="71"/>
      <c r="AF61" s="41"/>
    </row>
    <row r="62" spans="1:32" s="40" customFormat="1" ht="15" customHeight="1" x14ac:dyDescent="0.25">
      <c r="A62" s="106"/>
      <c r="B62" s="107" t="s">
        <v>9</v>
      </c>
      <c r="C62" s="64" t="s">
        <v>9</v>
      </c>
      <c r="D62" s="64" t="s">
        <v>10</v>
      </c>
      <c r="E62" s="89" t="s">
        <v>124</v>
      </c>
      <c r="F62" s="90" t="s">
        <v>125</v>
      </c>
      <c r="G62" s="91"/>
      <c r="H62" s="57"/>
      <c r="I62" s="92">
        <v>0</v>
      </c>
      <c r="J62" s="93"/>
      <c r="K62" s="92">
        <v>0</v>
      </c>
      <c r="M62" s="60"/>
      <c r="S62" s="71"/>
      <c r="T62" s="72"/>
      <c r="U62" s="71"/>
      <c r="AF62" s="41"/>
    </row>
    <row r="63" spans="1:32" s="40" customFormat="1" ht="15" customHeight="1" x14ac:dyDescent="0.25">
      <c r="A63" s="73"/>
      <c r="B63" s="81" t="s">
        <v>9</v>
      </c>
      <c r="C63" s="64" t="s">
        <v>9</v>
      </c>
      <c r="D63" s="64" t="s">
        <v>10</v>
      </c>
      <c r="E63" s="89" t="s">
        <v>126</v>
      </c>
      <c r="F63" s="90" t="s">
        <v>127</v>
      </c>
      <c r="G63" s="91"/>
      <c r="H63" s="57"/>
      <c r="I63" s="92">
        <v>0</v>
      </c>
      <c r="J63" s="93"/>
      <c r="K63" s="92">
        <v>0</v>
      </c>
      <c r="M63" s="60"/>
      <c r="S63" s="71"/>
      <c r="T63" s="72"/>
      <c r="U63" s="71"/>
      <c r="AF63" s="41"/>
    </row>
    <row r="64" spans="1:32" s="88" customFormat="1" ht="15" customHeight="1" x14ac:dyDescent="0.25">
      <c r="A64" s="73"/>
      <c r="B64" s="81" t="s">
        <v>9</v>
      </c>
      <c r="C64" s="64" t="s">
        <v>9</v>
      </c>
      <c r="D64" s="64" t="s">
        <v>10</v>
      </c>
      <c r="E64" s="89" t="s">
        <v>128</v>
      </c>
      <c r="F64" s="90" t="s">
        <v>129</v>
      </c>
      <c r="G64" s="91"/>
      <c r="H64" s="57"/>
      <c r="I64" s="92">
        <v>162866</v>
      </c>
      <c r="J64" s="93"/>
      <c r="K64" s="92">
        <v>651464</v>
      </c>
      <c r="M64" s="60"/>
      <c r="S64" s="71"/>
      <c r="T64" s="72"/>
      <c r="U64" s="71"/>
      <c r="AF64" s="41"/>
    </row>
    <row r="65" spans="1:32" s="40" customFormat="1" ht="15" customHeight="1" x14ac:dyDescent="0.25">
      <c r="A65" s="73"/>
      <c r="B65" s="81" t="s">
        <v>9</v>
      </c>
      <c r="C65" s="64" t="s">
        <v>9</v>
      </c>
      <c r="D65" s="64" t="s">
        <v>10</v>
      </c>
      <c r="E65" s="89" t="s">
        <v>130</v>
      </c>
      <c r="F65" s="90" t="s">
        <v>131</v>
      </c>
      <c r="G65" s="91"/>
      <c r="H65" s="57"/>
      <c r="I65" s="92">
        <v>0</v>
      </c>
      <c r="J65" s="93"/>
      <c r="K65" s="92">
        <v>0</v>
      </c>
      <c r="M65" s="60"/>
      <c r="S65" s="71"/>
      <c r="T65" s="72"/>
      <c r="U65" s="71"/>
      <c r="AF65" s="41"/>
    </row>
    <row r="66" spans="1:32" s="40" customFormat="1" ht="15" customHeight="1" x14ac:dyDescent="0.25">
      <c r="A66" s="73"/>
      <c r="B66" s="81" t="s">
        <v>9</v>
      </c>
      <c r="C66" s="64" t="s">
        <v>9</v>
      </c>
      <c r="D66" s="64" t="s">
        <v>10</v>
      </c>
      <c r="E66" s="89" t="s">
        <v>132</v>
      </c>
      <c r="F66" s="90" t="s">
        <v>133</v>
      </c>
      <c r="G66" s="91"/>
      <c r="H66" s="57"/>
      <c r="I66" s="92">
        <v>2626.39</v>
      </c>
      <c r="J66" s="93"/>
      <c r="K66" s="92">
        <v>10505.56</v>
      </c>
      <c r="M66" s="60"/>
      <c r="S66" s="71"/>
      <c r="T66" s="72"/>
      <c r="U66" s="71"/>
      <c r="AF66" s="41"/>
    </row>
    <row r="67" spans="1:32" s="88" customFormat="1" ht="15" customHeight="1" x14ac:dyDescent="0.25">
      <c r="A67" s="73"/>
      <c r="B67" s="81"/>
      <c r="C67" s="64" t="s">
        <v>17</v>
      </c>
      <c r="D67" s="64" t="s">
        <v>10</v>
      </c>
      <c r="E67" s="82" t="s">
        <v>134</v>
      </c>
      <c r="F67" s="83" t="s">
        <v>135</v>
      </c>
      <c r="G67" s="125"/>
      <c r="H67" s="57"/>
      <c r="I67" s="126">
        <v>0</v>
      </c>
      <c r="J67" s="127"/>
      <c r="K67" s="126"/>
      <c r="M67" s="60"/>
      <c r="S67" s="71"/>
      <c r="T67" s="72"/>
      <c r="U67" s="71"/>
      <c r="AF67" s="41"/>
    </row>
    <row r="68" spans="1:32" s="88" customFormat="1" ht="15" customHeight="1" x14ac:dyDescent="0.25">
      <c r="A68" s="73" t="s">
        <v>13</v>
      </c>
      <c r="B68" s="81"/>
      <c r="C68" s="64" t="s">
        <v>17</v>
      </c>
      <c r="D68" s="64" t="s">
        <v>17</v>
      </c>
      <c r="E68" s="82" t="s">
        <v>136</v>
      </c>
      <c r="F68" s="83" t="s">
        <v>137</v>
      </c>
      <c r="G68" s="128">
        <f>SUM(G69:G83)+G86+G87+G88</f>
        <v>0</v>
      </c>
      <c r="H68" s="57"/>
      <c r="I68" s="129">
        <v>628451.25</v>
      </c>
      <c r="J68" s="130"/>
      <c r="K68" s="129">
        <v>2513805</v>
      </c>
      <c r="M68" s="60"/>
      <c r="S68" s="71"/>
      <c r="T68" s="72"/>
      <c r="U68" s="71"/>
      <c r="AF68" s="41"/>
    </row>
    <row r="69" spans="1:32" s="88" customFormat="1" ht="15" customHeight="1" x14ac:dyDescent="0.25">
      <c r="A69" s="73"/>
      <c r="B69" s="81" t="s">
        <v>138</v>
      </c>
      <c r="C69" s="64" t="s">
        <v>138</v>
      </c>
      <c r="D69" s="64" t="s">
        <v>10</v>
      </c>
      <c r="E69" s="89" t="s">
        <v>139</v>
      </c>
      <c r="F69" s="90" t="s">
        <v>140</v>
      </c>
      <c r="G69" s="91"/>
      <c r="H69" s="57"/>
      <c r="I69" s="92">
        <v>309256.15000000002</v>
      </c>
      <c r="J69" s="93"/>
      <c r="K69" s="92">
        <v>1237024.6000000001</v>
      </c>
      <c r="M69" s="60"/>
      <c r="S69" s="71"/>
      <c r="T69" s="72"/>
      <c r="U69" s="71"/>
      <c r="AF69" s="41"/>
    </row>
    <row r="70" spans="1:32" s="88" customFormat="1" ht="15" customHeight="1" x14ac:dyDescent="0.25">
      <c r="A70" s="73"/>
      <c r="B70" s="81" t="s">
        <v>138</v>
      </c>
      <c r="C70" s="64" t="s">
        <v>138</v>
      </c>
      <c r="D70" s="64" t="s">
        <v>10</v>
      </c>
      <c r="E70" s="89" t="s">
        <v>141</v>
      </c>
      <c r="F70" s="90" t="s">
        <v>142</v>
      </c>
      <c r="G70" s="91"/>
      <c r="H70" s="57"/>
      <c r="I70" s="92">
        <v>87315.93</v>
      </c>
      <c r="J70" s="93"/>
      <c r="K70" s="92">
        <v>349263.72</v>
      </c>
      <c r="M70" s="60"/>
      <c r="S70" s="71"/>
      <c r="T70" s="72"/>
      <c r="U70" s="71"/>
      <c r="AF70" s="41"/>
    </row>
    <row r="71" spans="1:32" s="40" customFormat="1" ht="15" customHeight="1" x14ac:dyDescent="0.25">
      <c r="A71" s="73"/>
      <c r="B71" s="81" t="s">
        <v>138</v>
      </c>
      <c r="C71" s="64" t="s">
        <v>138</v>
      </c>
      <c r="D71" s="64" t="s">
        <v>10</v>
      </c>
      <c r="E71" s="89" t="s">
        <v>143</v>
      </c>
      <c r="F71" s="90" t="s">
        <v>144</v>
      </c>
      <c r="G71" s="91"/>
      <c r="H71" s="57"/>
      <c r="I71" s="92">
        <v>0</v>
      </c>
      <c r="J71" s="93"/>
      <c r="K71" s="92">
        <v>0</v>
      </c>
      <c r="M71" s="60"/>
      <c r="S71" s="71"/>
      <c r="T71" s="72"/>
      <c r="U71" s="71"/>
      <c r="AF71" s="41"/>
    </row>
    <row r="72" spans="1:32" s="40" customFormat="1" ht="15" customHeight="1" x14ac:dyDescent="0.25">
      <c r="A72" s="106"/>
      <c r="B72" s="106" t="s">
        <v>145</v>
      </c>
      <c r="C72" s="64" t="s">
        <v>145</v>
      </c>
      <c r="D72" s="64" t="s">
        <v>10</v>
      </c>
      <c r="E72" s="89" t="s">
        <v>146</v>
      </c>
      <c r="F72" s="90" t="s">
        <v>147</v>
      </c>
      <c r="G72" s="91"/>
      <c r="H72" s="57"/>
      <c r="I72" s="92">
        <v>0</v>
      </c>
      <c r="J72" s="93"/>
      <c r="K72" s="92">
        <v>0</v>
      </c>
      <c r="M72" s="60"/>
      <c r="S72" s="71"/>
      <c r="T72" s="72"/>
      <c r="U72" s="71"/>
      <c r="AF72" s="41"/>
    </row>
    <row r="73" spans="1:32" s="88" customFormat="1" ht="15" customHeight="1" x14ac:dyDescent="0.25">
      <c r="A73" s="106"/>
      <c r="B73" s="106" t="s">
        <v>138</v>
      </c>
      <c r="C73" s="64" t="s">
        <v>138</v>
      </c>
      <c r="D73" s="64" t="s">
        <v>10</v>
      </c>
      <c r="E73" s="89" t="s">
        <v>148</v>
      </c>
      <c r="F73" s="90" t="s">
        <v>149</v>
      </c>
      <c r="G73" s="91"/>
      <c r="H73" s="57"/>
      <c r="I73" s="92">
        <v>62374.36</v>
      </c>
      <c r="J73" s="93"/>
      <c r="K73" s="92">
        <v>249497.44</v>
      </c>
      <c r="M73" s="60"/>
      <c r="S73" s="71"/>
      <c r="T73" s="72"/>
      <c r="U73" s="71"/>
      <c r="AF73" s="41"/>
    </row>
    <row r="74" spans="1:32" s="40" customFormat="1" ht="15" customHeight="1" x14ac:dyDescent="0.25">
      <c r="A74" s="106"/>
      <c r="B74" s="106" t="s">
        <v>138</v>
      </c>
      <c r="C74" s="64" t="s">
        <v>138</v>
      </c>
      <c r="D74" s="64" t="s">
        <v>10</v>
      </c>
      <c r="E74" s="89" t="s">
        <v>150</v>
      </c>
      <c r="F74" s="90" t="s">
        <v>151</v>
      </c>
      <c r="G74" s="91"/>
      <c r="H74" s="57"/>
      <c r="I74" s="92">
        <v>24851.25</v>
      </c>
      <c r="J74" s="93"/>
      <c r="K74" s="92">
        <v>99405</v>
      </c>
      <c r="M74" s="60"/>
      <c r="S74" s="71"/>
      <c r="T74" s="72"/>
      <c r="U74" s="71"/>
      <c r="AF74" s="41"/>
    </row>
    <row r="75" spans="1:32" s="40" customFormat="1" ht="15" customHeight="1" x14ac:dyDescent="0.25">
      <c r="A75" s="106"/>
      <c r="B75" s="106" t="s">
        <v>138</v>
      </c>
      <c r="C75" s="64" t="s">
        <v>138</v>
      </c>
      <c r="D75" s="64" t="s">
        <v>10</v>
      </c>
      <c r="E75" s="89" t="s">
        <v>152</v>
      </c>
      <c r="F75" s="90" t="s">
        <v>153</v>
      </c>
      <c r="G75" s="91"/>
      <c r="H75" s="57"/>
      <c r="I75" s="92">
        <v>29920.87</v>
      </c>
      <c r="J75" s="93"/>
      <c r="K75" s="92">
        <v>119683.48</v>
      </c>
      <c r="M75" s="60"/>
      <c r="S75" s="71"/>
      <c r="T75" s="72"/>
      <c r="U75" s="71"/>
      <c r="AF75" s="41"/>
    </row>
    <row r="76" spans="1:32" s="40" customFormat="1" ht="15" customHeight="1" x14ac:dyDescent="0.25">
      <c r="A76" s="106"/>
      <c r="B76" s="106" t="s">
        <v>138</v>
      </c>
      <c r="C76" s="64" t="s">
        <v>138</v>
      </c>
      <c r="D76" s="64" t="s">
        <v>10</v>
      </c>
      <c r="E76" s="89" t="s">
        <v>154</v>
      </c>
      <c r="F76" s="90" t="s">
        <v>155</v>
      </c>
      <c r="G76" s="91"/>
      <c r="H76" s="57"/>
      <c r="I76" s="92">
        <v>100232.69</v>
      </c>
      <c r="J76" s="93"/>
      <c r="K76" s="92">
        <v>400930.76</v>
      </c>
      <c r="M76" s="60"/>
      <c r="S76" s="71"/>
      <c r="T76" s="72"/>
      <c r="U76" s="71"/>
      <c r="AF76" s="41"/>
    </row>
    <row r="77" spans="1:32" s="40" customFormat="1" ht="15" customHeight="1" x14ac:dyDescent="0.25">
      <c r="A77" s="106"/>
      <c r="B77" s="106" t="s">
        <v>138</v>
      </c>
      <c r="C77" s="64" t="s">
        <v>138</v>
      </c>
      <c r="D77" s="64" t="s">
        <v>10</v>
      </c>
      <c r="E77" s="89" t="s">
        <v>156</v>
      </c>
      <c r="F77" s="90" t="s">
        <v>157</v>
      </c>
      <c r="G77" s="91"/>
      <c r="H77" s="57"/>
      <c r="I77" s="92">
        <v>14500</v>
      </c>
      <c r="J77" s="93"/>
      <c r="K77" s="92">
        <v>58000</v>
      </c>
      <c r="M77" s="60"/>
      <c r="S77" s="71"/>
      <c r="T77" s="72"/>
      <c r="U77" s="71"/>
      <c r="AF77" s="41"/>
    </row>
    <row r="78" spans="1:32" s="40" customFormat="1" ht="15" customHeight="1" x14ac:dyDescent="0.25">
      <c r="A78" s="106"/>
      <c r="B78" s="107" t="s">
        <v>145</v>
      </c>
      <c r="C78" s="64" t="s">
        <v>145</v>
      </c>
      <c r="D78" s="64" t="s">
        <v>10</v>
      </c>
      <c r="E78" s="89" t="s">
        <v>158</v>
      </c>
      <c r="F78" s="90" t="s">
        <v>159</v>
      </c>
      <c r="G78" s="91"/>
      <c r="H78" s="57"/>
      <c r="I78" s="92">
        <v>0</v>
      </c>
      <c r="J78" s="93"/>
      <c r="K78" s="92">
        <v>0</v>
      </c>
      <c r="M78" s="60"/>
      <c r="S78" s="71"/>
      <c r="T78" s="72"/>
      <c r="U78" s="71"/>
      <c r="AF78" s="41"/>
    </row>
    <row r="79" spans="1:32" s="40" customFormat="1" ht="15" customHeight="1" x14ac:dyDescent="0.25">
      <c r="A79" s="106"/>
      <c r="B79" s="107" t="s">
        <v>145</v>
      </c>
      <c r="C79" s="64" t="s">
        <v>145</v>
      </c>
      <c r="D79" s="64" t="s">
        <v>10</v>
      </c>
      <c r="E79" s="89" t="s">
        <v>160</v>
      </c>
      <c r="F79" s="90" t="s">
        <v>161</v>
      </c>
      <c r="G79" s="91"/>
      <c r="H79" s="57"/>
      <c r="I79" s="92">
        <v>0</v>
      </c>
      <c r="J79" s="93"/>
      <c r="K79" s="92">
        <v>0</v>
      </c>
      <c r="M79" s="60"/>
      <c r="S79" s="71"/>
      <c r="T79" s="72"/>
      <c r="U79" s="71"/>
      <c r="AF79" s="41"/>
    </row>
    <row r="80" spans="1:32" s="40" customFormat="1" ht="15" customHeight="1" x14ac:dyDescent="0.25">
      <c r="A80" s="106"/>
      <c r="B80" s="106" t="s">
        <v>138</v>
      </c>
      <c r="C80" s="64" t="s">
        <v>138</v>
      </c>
      <c r="D80" s="64" t="s">
        <v>10</v>
      </c>
      <c r="E80" s="89" t="s">
        <v>162</v>
      </c>
      <c r="F80" s="90" t="s">
        <v>163</v>
      </c>
      <c r="G80" s="91"/>
      <c r="H80" s="57"/>
      <c r="I80" s="92">
        <v>0</v>
      </c>
      <c r="J80" s="93"/>
      <c r="K80" s="92">
        <v>0</v>
      </c>
      <c r="M80" s="60"/>
      <c r="S80" s="71"/>
      <c r="T80" s="72"/>
      <c r="U80" s="71"/>
      <c r="AF80" s="41"/>
    </row>
    <row r="81" spans="1:32" s="40" customFormat="1" ht="15" customHeight="1" x14ac:dyDescent="0.25">
      <c r="A81" s="106"/>
      <c r="B81" s="107" t="s">
        <v>138</v>
      </c>
      <c r="C81" s="64" t="s">
        <v>138</v>
      </c>
      <c r="D81" s="64" t="s">
        <v>10</v>
      </c>
      <c r="E81" s="89" t="s">
        <v>164</v>
      </c>
      <c r="F81" s="90" t="s">
        <v>165</v>
      </c>
      <c r="G81" s="91"/>
      <c r="H81" s="57"/>
      <c r="I81" s="92">
        <v>0</v>
      </c>
      <c r="J81" s="93"/>
      <c r="K81" s="92">
        <v>0</v>
      </c>
      <c r="M81" s="60"/>
      <c r="S81" s="71"/>
      <c r="T81" s="72"/>
      <c r="U81" s="71"/>
      <c r="AF81" s="41"/>
    </row>
    <row r="82" spans="1:32" s="40" customFormat="1" ht="15" customHeight="1" x14ac:dyDescent="0.25">
      <c r="A82" s="106"/>
      <c r="B82" s="107" t="s">
        <v>138</v>
      </c>
      <c r="C82" s="64" t="s">
        <v>138</v>
      </c>
      <c r="D82" s="64" t="s">
        <v>10</v>
      </c>
      <c r="E82" s="89" t="s">
        <v>166</v>
      </c>
      <c r="F82" s="90" t="s">
        <v>167</v>
      </c>
      <c r="G82" s="91"/>
      <c r="H82" s="57"/>
      <c r="I82" s="92">
        <v>0</v>
      </c>
      <c r="J82" s="93"/>
      <c r="K82" s="92">
        <v>0</v>
      </c>
      <c r="M82" s="60"/>
      <c r="S82" s="71"/>
      <c r="T82" s="72"/>
      <c r="U82" s="71"/>
      <c r="AF82" s="41"/>
    </row>
    <row r="83" spans="1:32" s="132" customFormat="1" ht="15" customHeight="1" x14ac:dyDescent="0.25">
      <c r="A83" s="106" t="s">
        <v>13</v>
      </c>
      <c r="B83" s="106" t="s">
        <v>145</v>
      </c>
      <c r="C83" s="64" t="s">
        <v>145</v>
      </c>
      <c r="D83" s="64" t="s">
        <v>17</v>
      </c>
      <c r="E83" s="89" t="s">
        <v>168</v>
      </c>
      <c r="F83" s="90" t="s">
        <v>169</v>
      </c>
      <c r="G83" s="131">
        <f>+G84+G85</f>
        <v>0</v>
      </c>
      <c r="H83" s="57"/>
      <c r="I83" s="92">
        <v>0</v>
      </c>
      <c r="J83" s="93"/>
      <c r="K83" s="92">
        <v>0</v>
      </c>
      <c r="M83" s="60"/>
      <c r="S83" s="71"/>
      <c r="T83" s="72"/>
      <c r="U83" s="71"/>
      <c r="AF83" s="133"/>
    </row>
    <row r="84" spans="1:32" s="132" customFormat="1" ht="15" customHeight="1" x14ac:dyDescent="0.25">
      <c r="A84" s="106"/>
      <c r="B84" s="106" t="s">
        <v>145</v>
      </c>
      <c r="C84" s="64" t="s">
        <v>145</v>
      </c>
      <c r="D84" s="64" t="s">
        <v>10</v>
      </c>
      <c r="E84" s="82" t="s">
        <v>170</v>
      </c>
      <c r="F84" s="134" t="s">
        <v>171</v>
      </c>
      <c r="G84" s="135"/>
      <c r="H84" s="57"/>
      <c r="I84" s="92">
        <v>0</v>
      </c>
      <c r="J84" s="93"/>
      <c r="K84" s="92">
        <v>0</v>
      </c>
      <c r="M84" s="60"/>
      <c r="S84" s="71"/>
      <c r="T84" s="72"/>
      <c r="U84" s="71"/>
      <c r="AF84" s="133"/>
    </row>
    <row r="85" spans="1:32" s="40" customFormat="1" ht="15" customHeight="1" x14ac:dyDescent="0.25">
      <c r="A85" s="106"/>
      <c r="B85" s="106" t="s">
        <v>145</v>
      </c>
      <c r="C85" s="64" t="s">
        <v>145</v>
      </c>
      <c r="D85" s="64" t="s">
        <v>10</v>
      </c>
      <c r="E85" s="82" t="s">
        <v>172</v>
      </c>
      <c r="F85" s="90" t="s">
        <v>173</v>
      </c>
      <c r="G85" s="91"/>
      <c r="H85" s="57"/>
      <c r="I85" s="92">
        <v>0</v>
      </c>
      <c r="J85" s="93"/>
      <c r="K85" s="92">
        <v>0</v>
      </c>
      <c r="M85" s="60"/>
      <c r="S85" s="71"/>
      <c r="T85" s="72"/>
      <c r="U85" s="71"/>
      <c r="AF85" s="41"/>
    </row>
    <row r="86" spans="1:32" s="39" customFormat="1" ht="15" customHeight="1" x14ac:dyDescent="0.25">
      <c r="A86" s="106"/>
      <c r="B86" s="106"/>
      <c r="C86" s="64" t="s">
        <v>17</v>
      </c>
      <c r="D86" s="64" t="s">
        <v>10</v>
      </c>
      <c r="E86" s="89" t="s">
        <v>174</v>
      </c>
      <c r="F86" s="90" t="s">
        <v>175</v>
      </c>
      <c r="G86" s="91"/>
      <c r="H86" s="57"/>
      <c r="I86" s="92">
        <v>0</v>
      </c>
      <c r="J86" s="93"/>
      <c r="K86" s="92">
        <v>0</v>
      </c>
      <c r="M86" s="60"/>
      <c r="S86" s="71"/>
      <c r="T86" s="72"/>
      <c r="U86" s="71"/>
      <c r="AF86" s="122"/>
    </row>
    <row r="87" spans="1:32" s="39" customFormat="1" ht="15" customHeight="1" x14ac:dyDescent="0.25">
      <c r="A87" s="73"/>
      <c r="B87" s="81" t="s">
        <v>9</v>
      </c>
      <c r="C87" s="64" t="s">
        <v>9</v>
      </c>
      <c r="D87" s="64" t="s">
        <v>10</v>
      </c>
      <c r="E87" s="89" t="s">
        <v>176</v>
      </c>
      <c r="F87" s="90" t="s">
        <v>177</v>
      </c>
      <c r="G87" s="91"/>
      <c r="H87" s="57"/>
      <c r="I87" s="92">
        <v>0</v>
      </c>
      <c r="J87" s="93"/>
      <c r="K87" s="92">
        <v>0</v>
      </c>
      <c r="M87" s="60"/>
      <c r="S87" s="71"/>
      <c r="T87" s="72"/>
      <c r="U87" s="71"/>
      <c r="AF87" s="122"/>
    </row>
    <row r="88" spans="1:32" s="39" customFormat="1" ht="15" customHeight="1" x14ac:dyDescent="0.25">
      <c r="A88" s="73"/>
      <c r="B88" s="81" t="s">
        <v>145</v>
      </c>
      <c r="C88" s="64" t="s">
        <v>145</v>
      </c>
      <c r="D88" s="64" t="s">
        <v>10</v>
      </c>
      <c r="E88" s="89" t="s">
        <v>178</v>
      </c>
      <c r="F88" s="90" t="s">
        <v>179</v>
      </c>
      <c r="G88" s="91"/>
      <c r="H88" s="57"/>
      <c r="I88" s="92">
        <v>0</v>
      </c>
      <c r="J88" s="93"/>
      <c r="K88" s="92">
        <v>0</v>
      </c>
      <c r="M88" s="60"/>
      <c r="S88" s="71"/>
      <c r="T88" s="72"/>
      <c r="U88" s="71"/>
      <c r="AF88" s="122"/>
    </row>
    <row r="89" spans="1:32" s="88" customFormat="1" ht="15" customHeight="1" x14ac:dyDescent="0.25">
      <c r="A89" s="136" t="s">
        <v>13</v>
      </c>
      <c r="B89" s="137" t="s">
        <v>138</v>
      </c>
      <c r="C89" s="64" t="s">
        <v>138</v>
      </c>
      <c r="D89" s="64" t="s">
        <v>17</v>
      </c>
      <c r="E89" s="75" t="s">
        <v>180</v>
      </c>
      <c r="F89" s="76" t="s">
        <v>181</v>
      </c>
      <c r="G89" s="123">
        <f>SUM(G90:G94)</f>
        <v>0</v>
      </c>
      <c r="H89" s="57"/>
      <c r="I89" s="119">
        <v>0</v>
      </c>
      <c r="J89" s="93"/>
      <c r="K89" s="119">
        <v>0</v>
      </c>
      <c r="M89" s="60"/>
      <c r="S89" s="71"/>
      <c r="T89" s="72"/>
      <c r="U89" s="71"/>
      <c r="AF89" s="41"/>
    </row>
    <row r="90" spans="1:32" s="40" customFormat="1" ht="15" customHeight="1" x14ac:dyDescent="0.25">
      <c r="A90" s="106"/>
      <c r="B90" s="107" t="s">
        <v>138</v>
      </c>
      <c r="C90" s="64" t="s">
        <v>138</v>
      </c>
      <c r="D90" s="64" t="s">
        <v>10</v>
      </c>
      <c r="E90" s="89" t="s">
        <v>182</v>
      </c>
      <c r="F90" s="138" t="s">
        <v>183</v>
      </c>
      <c r="G90" s="139"/>
      <c r="H90" s="57"/>
      <c r="I90" s="103">
        <v>0</v>
      </c>
      <c r="J90" s="93"/>
      <c r="K90" s="103">
        <v>0</v>
      </c>
      <c r="M90" s="60"/>
      <c r="S90" s="71"/>
      <c r="T90" s="72"/>
      <c r="U90" s="71"/>
      <c r="AF90" s="41"/>
    </row>
    <row r="91" spans="1:32" s="40" customFormat="1" ht="15" customHeight="1" x14ac:dyDescent="0.25">
      <c r="A91" s="106"/>
      <c r="B91" s="107" t="s">
        <v>138</v>
      </c>
      <c r="C91" s="64" t="s">
        <v>138</v>
      </c>
      <c r="D91" s="64" t="s">
        <v>10</v>
      </c>
      <c r="E91" s="82" t="s">
        <v>184</v>
      </c>
      <c r="F91" s="83" t="s">
        <v>185</v>
      </c>
      <c r="G91" s="100"/>
      <c r="H91" s="57"/>
      <c r="I91" s="103">
        <v>0</v>
      </c>
      <c r="J91" s="93"/>
      <c r="K91" s="103">
        <v>0</v>
      </c>
      <c r="M91" s="60"/>
      <c r="S91" s="71"/>
      <c r="T91" s="72"/>
      <c r="U91" s="71"/>
      <c r="AF91" s="41"/>
    </row>
    <row r="92" spans="1:32" s="40" customFormat="1" ht="15" customHeight="1" x14ac:dyDescent="0.25">
      <c r="A92" s="106"/>
      <c r="B92" s="107" t="s">
        <v>138</v>
      </c>
      <c r="C92" s="64" t="s">
        <v>138</v>
      </c>
      <c r="D92" s="64" t="s">
        <v>10</v>
      </c>
      <c r="E92" s="82" t="s">
        <v>186</v>
      </c>
      <c r="F92" s="83" t="s">
        <v>187</v>
      </c>
      <c r="G92" s="100"/>
      <c r="H92" s="57"/>
      <c r="I92" s="103">
        <v>0</v>
      </c>
      <c r="J92" s="93"/>
      <c r="K92" s="103">
        <v>0</v>
      </c>
      <c r="M92" s="60"/>
      <c r="S92" s="71"/>
      <c r="T92" s="72"/>
      <c r="U92" s="71"/>
      <c r="AF92" s="41"/>
    </row>
    <row r="93" spans="1:32" s="40" customFormat="1" ht="15" customHeight="1" x14ac:dyDescent="0.25">
      <c r="A93" s="73"/>
      <c r="B93" s="73" t="s">
        <v>138</v>
      </c>
      <c r="C93" s="64" t="s">
        <v>138</v>
      </c>
      <c r="D93" s="64" t="s">
        <v>10</v>
      </c>
      <c r="E93" s="82" t="s">
        <v>188</v>
      </c>
      <c r="F93" s="83" t="s">
        <v>189</v>
      </c>
      <c r="G93" s="100"/>
      <c r="H93" s="57"/>
      <c r="I93" s="103">
        <v>0</v>
      </c>
      <c r="J93" s="93"/>
      <c r="K93" s="103">
        <v>0</v>
      </c>
      <c r="M93" s="60"/>
      <c r="S93" s="71"/>
      <c r="T93" s="72"/>
      <c r="U93" s="71"/>
      <c r="AF93" s="41"/>
    </row>
    <row r="94" spans="1:32" s="40" customFormat="1" ht="15" customHeight="1" x14ac:dyDescent="0.25">
      <c r="A94" s="73"/>
      <c r="B94" s="73" t="s">
        <v>138</v>
      </c>
      <c r="C94" s="64" t="s">
        <v>138</v>
      </c>
      <c r="D94" s="64" t="s">
        <v>10</v>
      </c>
      <c r="E94" s="82" t="s">
        <v>190</v>
      </c>
      <c r="F94" s="83" t="s">
        <v>191</v>
      </c>
      <c r="G94" s="100"/>
      <c r="H94" s="57"/>
      <c r="I94" s="103">
        <v>0</v>
      </c>
      <c r="J94" s="93"/>
      <c r="K94" s="103">
        <v>0</v>
      </c>
      <c r="M94" s="60"/>
      <c r="S94" s="71"/>
      <c r="T94" s="72"/>
      <c r="U94" s="71"/>
      <c r="AF94" s="41"/>
    </row>
    <row r="95" spans="1:32" s="88" customFormat="1" ht="15" customHeight="1" x14ac:dyDescent="0.25">
      <c r="A95" s="73"/>
      <c r="B95" s="81"/>
      <c r="C95" s="64" t="s">
        <v>17</v>
      </c>
      <c r="D95" s="64" t="s">
        <v>10</v>
      </c>
      <c r="E95" s="75" t="s">
        <v>192</v>
      </c>
      <c r="F95" s="76" t="s">
        <v>193</v>
      </c>
      <c r="G95" s="111"/>
      <c r="H95" s="57"/>
      <c r="I95" s="119">
        <v>120575.92000000001</v>
      </c>
      <c r="J95" s="93"/>
      <c r="K95" s="119">
        <v>482303.68000000005</v>
      </c>
      <c r="M95" s="60"/>
      <c r="S95" s="71"/>
      <c r="T95" s="72"/>
      <c r="U95" s="71"/>
      <c r="AF95" s="41"/>
    </row>
    <row r="96" spans="1:32" s="88" customFormat="1" ht="15" customHeight="1" x14ac:dyDescent="0.25">
      <c r="A96" s="73" t="s">
        <v>13</v>
      </c>
      <c r="B96" s="81"/>
      <c r="C96" s="64" t="s">
        <v>17</v>
      </c>
      <c r="D96" s="64" t="s">
        <v>17</v>
      </c>
      <c r="E96" s="75" t="s">
        <v>194</v>
      </c>
      <c r="F96" s="76" t="s">
        <v>195</v>
      </c>
      <c r="G96" s="140">
        <f>SUM(G97:G103)</f>
        <v>0</v>
      </c>
      <c r="H96" s="57"/>
      <c r="I96" s="113">
        <v>848489.49</v>
      </c>
      <c r="J96" s="114"/>
      <c r="K96" s="113">
        <v>3393957.96</v>
      </c>
      <c r="M96" s="60"/>
      <c r="S96" s="71"/>
      <c r="T96" s="72"/>
      <c r="U96" s="71"/>
      <c r="AF96" s="41"/>
    </row>
    <row r="97" spans="1:32" s="88" customFormat="1" ht="15" customHeight="1" x14ac:dyDescent="0.25">
      <c r="A97" s="73"/>
      <c r="B97" s="81"/>
      <c r="C97" s="64" t="s">
        <v>17</v>
      </c>
      <c r="D97" s="64" t="s">
        <v>10</v>
      </c>
      <c r="E97" s="82" t="s">
        <v>196</v>
      </c>
      <c r="F97" s="83" t="s">
        <v>197</v>
      </c>
      <c r="G97" s="100"/>
      <c r="H97" s="57"/>
      <c r="I97" s="103">
        <v>0</v>
      </c>
      <c r="J97" s="93"/>
      <c r="K97" s="103">
        <v>0</v>
      </c>
      <c r="M97" s="60"/>
      <c r="S97" s="71"/>
      <c r="T97" s="72"/>
      <c r="U97" s="71"/>
      <c r="AF97" s="41"/>
    </row>
    <row r="98" spans="1:32" s="88" customFormat="1" ht="15" customHeight="1" x14ac:dyDescent="0.25">
      <c r="A98" s="73"/>
      <c r="B98" s="81"/>
      <c r="C98" s="64" t="s">
        <v>17</v>
      </c>
      <c r="D98" s="64" t="s">
        <v>10</v>
      </c>
      <c r="E98" s="82" t="s">
        <v>198</v>
      </c>
      <c r="F98" s="83" t="s">
        <v>199</v>
      </c>
      <c r="G98" s="100"/>
      <c r="H98" s="57"/>
      <c r="I98" s="103">
        <v>748555.99</v>
      </c>
      <c r="J98" s="93"/>
      <c r="K98" s="103">
        <v>2994223.96</v>
      </c>
      <c r="M98" s="60"/>
      <c r="S98" s="71"/>
      <c r="T98" s="72"/>
      <c r="U98" s="71"/>
      <c r="AF98" s="41"/>
    </row>
    <row r="99" spans="1:32" s="88" customFormat="1" ht="15" customHeight="1" x14ac:dyDescent="0.25">
      <c r="A99" s="73"/>
      <c r="B99" s="81"/>
      <c r="C99" s="64" t="s">
        <v>17</v>
      </c>
      <c r="D99" s="64" t="s">
        <v>10</v>
      </c>
      <c r="E99" s="82" t="s">
        <v>200</v>
      </c>
      <c r="F99" s="83" t="s">
        <v>201</v>
      </c>
      <c r="G99" s="100"/>
      <c r="H99" s="57"/>
      <c r="I99" s="103">
        <v>290</v>
      </c>
      <c r="J99" s="93"/>
      <c r="K99" s="103">
        <v>1160</v>
      </c>
      <c r="M99" s="60"/>
      <c r="S99" s="71"/>
      <c r="T99" s="72"/>
      <c r="U99" s="71"/>
      <c r="AF99" s="41"/>
    </row>
    <row r="100" spans="1:32" s="88" customFormat="1" ht="15" customHeight="1" x14ac:dyDescent="0.25">
      <c r="A100" s="73"/>
      <c r="B100" s="81"/>
      <c r="C100" s="64" t="s">
        <v>17</v>
      </c>
      <c r="D100" s="64" t="s">
        <v>10</v>
      </c>
      <c r="E100" s="82" t="s">
        <v>202</v>
      </c>
      <c r="F100" s="83" t="s">
        <v>203</v>
      </c>
      <c r="G100" s="100"/>
      <c r="H100" s="57"/>
      <c r="I100" s="103">
        <v>85253.5</v>
      </c>
      <c r="J100" s="93"/>
      <c r="K100" s="103">
        <v>341014</v>
      </c>
      <c r="M100" s="60"/>
      <c r="S100" s="71"/>
      <c r="T100" s="72"/>
      <c r="U100" s="71"/>
      <c r="AF100" s="41"/>
    </row>
    <row r="101" spans="1:32" s="88" customFormat="1" ht="15" customHeight="1" x14ac:dyDescent="0.25">
      <c r="A101" s="73"/>
      <c r="B101" s="81" t="s">
        <v>9</v>
      </c>
      <c r="C101" s="64" t="s">
        <v>9</v>
      </c>
      <c r="D101" s="64" t="s">
        <v>10</v>
      </c>
      <c r="E101" s="82" t="s">
        <v>204</v>
      </c>
      <c r="F101" s="83" t="s">
        <v>205</v>
      </c>
      <c r="G101" s="100"/>
      <c r="H101" s="57"/>
      <c r="I101" s="103">
        <v>14390</v>
      </c>
      <c r="J101" s="93"/>
      <c r="K101" s="103">
        <v>57560</v>
      </c>
      <c r="M101" s="60"/>
      <c r="S101" s="71"/>
      <c r="T101" s="72"/>
      <c r="U101" s="71"/>
      <c r="AF101" s="41"/>
    </row>
    <row r="102" spans="1:32" s="88" customFormat="1" ht="15" customHeight="1" x14ac:dyDescent="0.25">
      <c r="A102" s="73"/>
      <c r="B102" s="81"/>
      <c r="C102" s="64" t="s">
        <v>17</v>
      </c>
      <c r="D102" s="64" t="s">
        <v>10</v>
      </c>
      <c r="E102" s="82" t="s">
        <v>206</v>
      </c>
      <c r="F102" s="83" t="s">
        <v>207</v>
      </c>
      <c r="G102" s="100"/>
      <c r="H102" s="57"/>
      <c r="I102" s="103">
        <v>0</v>
      </c>
      <c r="J102" s="93"/>
      <c r="K102" s="103">
        <v>0</v>
      </c>
      <c r="M102" s="60"/>
      <c r="S102" s="71"/>
      <c r="T102" s="72"/>
      <c r="U102" s="71"/>
      <c r="AF102" s="41"/>
    </row>
    <row r="103" spans="1:32" s="88" customFormat="1" ht="15" customHeight="1" x14ac:dyDescent="0.25">
      <c r="A103" s="73"/>
      <c r="B103" s="81" t="s">
        <v>9</v>
      </c>
      <c r="C103" s="64" t="s">
        <v>9</v>
      </c>
      <c r="D103" s="64" t="s">
        <v>10</v>
      </c>
      <c r="E103" s="82" t="s">
        <v>208</v>
      </c>
      <c r="F103" s="83" t="s">
        <v>209</v>
      </c>
      <c r="G103" s="100"/>
      <c r="H103" s="57"/>
      <c r="I103" s="103">
        <v>0</v>
      </c>
      <c r="J103" s="93"/>
      <c r="K103" s="103">
        <v>0</v>
      </c>
      <c r="M103" s="60"/>
      <c r="S103" s="71"/>
      <c r="T103" s="72"/>
      <c r="U103" s="71"/>
      <c r="AF103" s="41"/>
    </row>
    <row r="104" spans="1:32" s="88" customFormat="1" ht="15" customHeight="1" x14ac:dyDescent="0.25">
      <c r="A104" s="73" t="s">
        <v>13</v>
      </c>
      <c r="B104" s="81"/>
      <c r="C104" s="64" t="s">
        <v>17</v>
      </c>
      <c r="D104" s="64" t="s">
        <v>17</v>
      </c>
      <c r="E104" s="115" t="s">
        <v>210</v>
      </c>
      <c r="F104" s="116" t="s">
        <v>211</v>
      </c>
      <c r="G104" s="117">
        <f>+G105+G106+G109+G114+G118</f>
        <v>0</v>
      </c>
      <c r="H104" s="57"/>
      <c r="I104" s="68">
        <v>286673.21999999997</v>
      </c>
      <c r="J104" s="69"/>
      <c r="K104" s="68">
        <v>1146692.8799999999</v>
      </c>
      <c r="M104" s="60"/>
      <c r="S104" s="71"/>
      <c r="T104" s="72"/>
      <c r="U104" s="71"/>
      <c r="AF104" s="41"/>
    </row>
    <row r="105" spans="1:32" s="88" customFormat="1" ht="15" customHeight="1" x14ac:dyDescent="0.25">
      <c r="A105" s="73"/>
      <c r="B105" s="81"/>
      <c r="C105" s="64" t="s">
        <v>17</v>
      </c>
      <c r="D105" s="64" t="s">
        <v>10</v>
      </c>
      <c r="E105" s="75" t="s">
        <v>212</v>
      </c>
      <c r="F105" s="76" t="s">
        <v>213</v>
      </c>
      <c r="G105" s="111"/>
      <c r="H105" s="57"/>
      <c r="I105" s="119">
        <v>0</v>
      </c>
      <c r="J105" s="93"/>
      <c r="K105" s="119">
        <v>0</v>
      </c>
      <c r="M105" s="60"/>
      <c r="S105" s="71"/>
      <c r="T105" s="72"/>
      <c r="U105" s="71"/>
      <c r="AF105" s="41"/>
    </row>
    <row r="106" spans="1:32" s="88" customFormat="1" ht="15" customHeight="1" x14ac:dyDescent="0.25">
      <c r="A106" s="141" t="s">
        <v>13</v>
      </c>
      <c r="B106" s="142"/>
      <c r="C106" s="64" t="s">
        <v>17</v>
      </c>
      <c r="D106" s="64" t="s">
        <v>17</v>
      </c>
      <c r="E106" s="75" t="s">
        <v>214</v>
      </c>
      <c r="F106" s="76" t="s">
        <v>215</v>
      </c>
      <c r="G106" s="140">
        <f>SUM(G107:G108)</f>
        <v>0</v>
      </c>
      <c r="H106" s="57"/>
      <c r="I106" s="113">
        <v>0</v>
      </c>
      <c r="J106" s="114"/>
      <c r="K106" s="113">
        <v>0</v>
      </c>
      <c r="M106" s="60"/>
      <c r="S106" s="71"/>
      <c r="T106" s="72"/>
      <c r="U106" s="71"/>
      <c r="AF106" s="41"/>
    </row>
    <row r="107" spans="1:32" s="88" customFormat="1" ht="15" customHeight="1" x14ac:dyDescent="0.25">
      <c r="A107" s="141"/>
      <c r="B107" s="142"/>
      <c r="C107" s="64" t="s">
        <v>17</v>
      </c>
      <c r="D107" s="64" t="s">
        <v>10</v>
      </c>
      <c r="E107" s="82" t="s">
        <v>216</v>
      </c>
      <c r="F107" s="83" t="s">
        <v>217</v>
      </c>
      <c r="G107" s="100"/>
      <c r="H107" s="57"/>
      <c r="I107" s="103">
        <v>0</v>
      </c>
      <c r="J107" s="93"/>
      <c r="K107" s="103">
        <v>0</v>
      </c>
      <c r="M107" s="60"/>
      <c r="S107" s="71"/>
      <c r="T107" s="72"/>
      <c r="U107" s="71"/>
      <c r="AF107" s="41"/>
    </row>
    <row r="108" spans="1:32" s="88" customFormat="1" ht="15" customHeight="1" x14ac:dyDescent="0.25">
      <c r="A108" s="141"/>
      <c r="B108" s="142"/>
      <c r="C108" s="64" t="s">
        <v>17</v>
      </c>
      <c r="D108" s="64" t="s">
        <v>10</v>
      </c>
      <c r="E108" s="82" t="s">
        <v>218</v>
      </c>
      <c r="F108" s="83" t="s">
        <v>219</v>
      </c>
      <c r="G108" s="100"/>
      <c r="H108" s="57"/>
      <c r="I108" s="103">
        <v>0</v>
      </c>
      <c r="J108" s="93"/>
      <c r="K108" s="103">
        <v>0</v>
      </c>
      <c r="M108" s="60"/>
      <c r="S108" s="71"/>
      <c r="T108" s="72"/>
      <c r="U108" s="71"/>
      <c r="AF108" s="41"/>
    </row>
    <row r="109" spans="1:32" s="88" customFormat="1" ht="15" customHeight="1" x14ac:dyDescent="0.25">
      <c r="A109" s="136" t="s">
        <v>13</v>
      </c>
      <c r="B109" s="137" t="s">
        <v>9</v>
      </c>
      <c r="C109" s="64" t="s">
        <v>9</v>
      </c>
      <c r="D109" s="64" t="s">
        <v>17</v>
      </c>
      <c r="E109" s="75" t="s">
        <v>220</v>
      </c>
      <c r="F109" s="76" t="s">
        <v>221</v>
      </c>
      <c r="G109" s="77">
        <f>SUM(G110:G113)</f>
        <v>0</v>
      </c>
      <c r="H109" s="57"/>
      <c r="I109" s="78">
        <v>15959.84</v>
      </c>
      <c r="J109" s="69"/>
      <c r="K109" s="78">
        <v>63839.360000000001</v>
      </c>
      <c r="M109" s="60"/>
      <c r="S109" s="71"/>
      <c r="T109" s="72"/>
      <c r="U109" s="71"/>
      <c r="AF109" s="41"/>
    </row>
    <row r="110" spans="1:32" s="88" customFormat="1" ht="15" customHeight="1" x14ac:dyDescent="0.25">
      <c r="A110" s="73"/>
      <c r="B110" s="81" t="s">
        <v>9</v>
      </c>
      <c r="C110" s="64" t="s">
        <v>9</v>
      </c>
      <c r="D110" s="64" t="s">
        <v>10</v>
      </c>
      <c r="E110" s="82" t="s">
        <v>222</v>
      </c>
      <c r="F110" s="83" t="s">
        <v>223</v>
      </c>
      <c r="G110" s="100"/>
      <c r="H110" s="57"/>
      <c r="I110" s="103">
        <v>0</v>
      </c>
      <c r="J110" s="93"/>
      <c r="K110" s="103">
        <v>0</v>
      </c>
      <c r="M110" s="60"/>
      <c r="S110" s="71"/>
      <c r="T110" s="72"/>
      <c r="U110" s="71"/>
      <c r="AF110" s="41"/>
    </row>
    <row r="111" spans="1:32" s="88" customFormat="1" ht="15" customHeight="1" x14ac:dyDescent="0.25">
      <c r="A111" s="73"/>
      <c r="B111" s="81" t="s">
        <v>9</v>
      </c>
      <c r="C111" s="64" t="s">
        <v>9</v>
      </c>
      <c r="D111" s="64" t="s">
        <v>10</v>
      </c>
      <c r="E111" s="82" t="s">
        <v>224</v>
      </c>
      <c r="F111" s="83" t="s">
        <v>225</v>
      </c>
      <c r="G111" s="100"/>
      <c r="H111" s="57"/>
      <c r="I111" s="103">
        <v>0</v>
      </c>
      <c r="J111" s="93"/>
      <c r="K111" s="103">
        <v>0</v>
      </c>
      <c r="M111" s="60"/>
      <c r="S111" s="71"/>
      <c r="T111" s="72"/>
      <c r="U111" s="71"/>
      <c r="AF111" s="41"/>
    </row>
    <row r="112" spans="1:32" s="88" customFormat="1" ht="15" customHeight="1" x14ac:dyDescent="0.25">
      <c r="A112" s="73"/>
      <c r="B112" s="81" t="s">
        <v>9</v>
      </c>
      <c r="C112" s="64" t="s">
        <v>9</v>
      </c>
      <c r="D112" s="64" t="s">
        <v>10</v>
      </c>
      <c r="E112" s="82" t="s">
        <v>226</v>
      </c>
      <c r="F112" s="83" t="s">
        <v>227</v>
      </c>
      <c r="G112" s="100"/>
      <c r="H112" s="57"/>
      <c r="I112" s="103">
        <v>15959.84</v>
      </c>
      <c r="J112" s="93"/>
      <c r="K112" s="103">
        <v>63839.360000000001</v>
      </c>
      <c r="M112" s="60"/>
      <c r="S112" s="71"/>
      <c r="T112" s="72"/>
      <c r="U112" s="71"/>
      <c r="AF112" s="41"/>
    </row>
    <row r="113" spans="1:32" s="143" customFormat="1" ht="15" customHeight="1" x14ac:dyDescent="0.25">
      <c r="A113" s="73"/>
      <c r="B113" s="81" t="s">
        <v>9</v>
      </c>
      <c r="C113" s="64" t="s">
        <v>9</v>
      </c>
      <c r="D113" s="64" t="s">
        <v>10</v>
      </c>
      <c r="E113" s="82" t="s">
        <v>228</v>
      </c>
      <c r="F113" s="83" t="s">
        <v>229</v>
      </c>
      <c r="G113" s="100"/>
      <c r="H113" s="57"/>
      <c r="I113" s="103">
        <v>0</v>
      </c>
      <c r="J113" s="93"/>
      <c r="K113" s="103">
        <v>0</v>
      </c>
      <c r="M113" s="60"/>
      <c r="S113" s="71"/>
      <c r="T113" s="72"/>
      <c r="U113" s="71"/>
      <c r="AF113" s="122"/>
    </row>
    <row r="114" spans="1:32" s="88" customFormat="1" ht="15" customHeight="1" x14ac:dyDescent="0.25">
      <c r="A114" s="73" t="s">
        <v>13</v>
      </c>
      <c r="B114" s="81"/>
      <c r="C114" s="64" t="s">
        <v>17</v>
      </c>
      <c r="D114" s="64" t="s">
        <v>17</v>
      </c>
      <c r="E114" s="75" t="s">
        <v>230</v>
      </c>
      <c r="F114" s="76" t="s">
        <v>231</v>
      </c>
      <c r="G114" s="77">
        <f>SUM(G115:G117)</f>
        <v>0</v>
      </c>
      <c r="H114" s="57"/>
      <c r="I114" s="78">
        <v>95435.82</v>
      </c>
      <c r="J114" s="69"/>
      <c r="K114" s="78">
        <v>381743.28</v>
      </c>
      <c r="M114" s="60"/>
      <c r="S114" s="71"/>
      <c r="T114" s="72"/>
      <c r="U114" s="71"/>
      <c r="AF114" s="41"/>
    </row>
    <row r="115" spans="1:32" s="88" customFormat="1" ht="15" customHeight="1" x14ac:dyDescent="0.25">
      <c r="A115" s="73"/>
      <c r="B115" s="81"/>
      <c r="C115" s="64" t="s">
        <v>17</v>
      </c>
      <c r="D115" s="64" t="s">
        <v>10</v>
      </c>
      <c r="E115" s="82" t="s">
        <v>232</v>
      </c>
      <c r="F115" s="83" t="s">
        <v>233</v>
      </c>
      <c r="G115" s="100"/>
      <c r="H115" s="57"/>
      <c r="I115" s="103">
        <v>45876.51</v>
      </c>
      <c r="J115" s="93"/>
      <c r="K115" s="103">
        <v>183506.04</v>
      </c>
      <c r="M115" s="60"/>
      <c r="S115" s="71"/>
      <c r="T115" s="72"/>
      <c r="U115" s="71"/>
      <c r="AF115" s="41"/>
    </row>
    <row r="116" spans="1:32" s="88" customFormat="1" ht="15" customHeight="1" x14ac:dyDescent="0.25">
      <c r="A116" s="73"/>
      <c r="B116" s="81"/>
      <c r="C116" s="64" t="s">
        <v>17</v>
      </c>
      <c r="D116" s="64" t="s">
        <v>10</v>
      </c>
      <c r="E116" s="82" t="s">
        <v>234</v>
      </c>
      <c r="F116" s="83" t="s">
        <v>235</v>
      </c>
      <c r="G116" s="100"/>
      <c r="H116" s="57"/>
      <c r="I116" s="103">
        <v>0</v>
      </c>
      <c r="J116" s="93"/>
      <c r="K116" s="103">
        <v>0</v>
      </c>
      <c r="M116" s="60"/>
      <c r="S116" s="71"/>
      <c r="T116" s="72"/>
      <c r="U116" s="71"/>
      <c r="AF116" s="41"/>
    </row>
    <row r="117" spans="1:32" s="88" customFormat="1" ht="15" customHeight="1" x14ac:dyDescent="0.25">
      <c r="A117" s="73"/>
      <c r="B117" s="81"/>
      <c r="C117" s="64" t="s">
        <v>17</v>
      </c>
      <c r="D117" s="64" t="s">
        <v>10</v>
      </c>
      <c r="E117" s="82" t="s">
        <v>236</v>
      </c>
      <c r="F117" s="83" t="s">
        <v>237</v>
      </c>
      <c r="G117" s="100"/>
      <c r="H117" s="57"/>
      <c r="I117" s="103">
        <v>49559.31</v>
      </c>
      <c r="J117" s="93"/>
      <c r="K117" s="103">
        <v>198237.24</v>
      </c>
      <c r="M117" s="60"/>
      <c r="S117" s="71"/>
      <c r="T117" s="72"/>
      <c r="U117" s="71"/>
      <c r="AF117" s="41"/>
    </row>
    <row r="118" spans="1:32" s="88" customFormat="1" ht="15" customHeight="1" x14ac:dyDescent="0.25">
      <c r="A118" s="73" t="s">
        <v>13</v>
      </c>
      <c r="B118" s="81"/>
      <c r="C118" s="64" t="s">
        <v>17</v>
      </c>
      <c r="D118" s="64" t="s">
        <v>17</v>
      </c>
      <c r="E118" s="75" t="s">
        <v>238</v>
      </c>
      <c r="F118" s="76" t="s">
        <v>239</v>
      </c>
      <c r="G118" s="77">
        <f>+G119+G123+G124</f>
        <v>0</v>
      </c>
      <c r="H118" s="57"/>
      <c r="I118" s="78">
        <v>175277.56</v>
      </c>
      <c r="J118" s="69"/>
      <c r="K118" s="78">
        <v>701110.24</v>
      </c>
      <c r="M118" s="60"/>
      <c r="S118" s="71"/>
      <c r="T118" s="72"/>
      <c r="U118" s="71"/>
      <c r="AF118" s="41"/>
    </row>
    <row r="119" spans="1:32" s="88" customFormat="1" ht="15" customHeight="1" x14ac:dyDescent="0.25">
      <c r="A119" s="73" t="s">
        <v>13</v>
      </c>
      <c r="B119" s="81"/>
      <c r="C119" s="64" t="s">
        <v>17</v>
      </c>
      <c r="D119" s="64" t="s">
        <v>17</v>
      </c>
      <c r="E119" s="82" t="s">
        <v>240</v>
      </c>
      <c r="F119" s="83" t="s">
        <v>241</v>
      </c>
      <c r="G119" s="102">
        <f>SUM(G120:G122)</f>
        <v>0</v>
      </c>
      <c r="H119" s="57"/>
      <c r="I119" s="103">
        <v>0</v>
      </c>
      <c r="J119" s="93"/>
      <c r="K119" s="103">
        <v>0</v>
      </c>
      <c r="M119" s="60"/>
      <c r="S119" s="71"/>
      <c r="T119" s="72"/>
      <c r="U119" s="71"/>
      <c r="AF119" s="41"/>
    </row>
    <row r="120" spans="1:32" s="88" customFormat="1" ht="15" customHeight="1" x14ac:dyDescent="0.25">
      <c r="A120" s="73"/>
      <c r="B120" s="81"/>
      <c r="C120" s="64" t="s">
        <v>17</v>
      </c>
      <c r="D120" s="64" t="s">
        <v>10</v>
      </c>
      <c r="E120" s="89" t="s">
        <v>242</v>
      </c>
      <c r="F120" s="90" t="s">
        <v>243</v>
      </c>
      <c r="G120" s="91"/>
      <c r="H120" s="57"/>
      <c r="I120" s="92">
        <v>0</v>
      </c>
      <c r="J120" s="93"/>
      <c r="K120" s="92">
        <v>0</v>
      </c>
      <c r="M120" s="60"/>
      <c r="S120" s="71"/>
      <c r="T120" s="72"/>
      <c r="U120" s="71"/>
      <c r="AF120" s="41"/>
    </row>
    <row r="121" spans="1:32" s="88" customFormat="1" ht="15" customHeight="1" x14ac:dyDescent="0.25">
      <c r="A121" s="73"/>
      <c r="B121" s="81"/>
      <c r="C121" s="64" t="s">
        <v>17</v>
      </c>
      <c r="D121" s="64" t="s">
        <v>10</v>
      </c>
      <c r="E121" s="89" t="s">
        <v>244</v>
      </c>
      <c r="F121" s="90" t="s">
        <v>245</v>
      </c>
      <c r="G121" s="91"/>
      <c r="H121" s="57"/>
      <c r="I121" s="92">
        <v>0</v>
      </c>
      <c r="J121" s="93"/>
      <c r="K121" s="92">
        <v>0</v>
      </c>
      <c r="M121" s="60"/>
      <c r="S121" s="71"/>
      <c r="T121" s="72"/>
      <c r="U121" s="71"/>
      <c r="AF121" s="41"/>
    </row>
    <row r="122" spans="1:32" s="88" customFormat="1" ht="15" customHeight="1" x14ac:dyDescent="0.25">
      <c r="A122" s="73"/>
      <c r="B122" s="81"/>
      <c r="C122" s="64" t="s">
        <v>17</v>
      </c>
      <c r="D122" s="64" t="s">
        <v>10</v>
      </c>
      <c r="E122" s="89" t="s">
        <v>246</v>
      </c>
      <c r="F122" s="90" t="s">
        <v>247</v>
      </c>
      <c r="G122" s="91"/>
      <c r="H122" s="57"/>
      <c r="I122" s="92">
        <v>0</v>
      </c>
      <c r="J122" s="93"/>
      <c r="K122" s="92">
        <v>0</v>
      </c>
      <c r="M122" s="60"/>
      <c r="S122" s="71"/>
      <c r="T122" s="72"/>
      <c r="U122" s="71"/>
      <c r="AF122" s="41"/>
    </row>
    <row r="123" spans="1:32" s="40" customFormat="1" ht="15" customHeight="1" x14ac:dyDescent="0.25">
      <c r="A123" s="106"/>
      <c r="B123" s="107"/>
      <c r="C123" s="64" t="s">
        <v>17</v>
      </c>
      <c r="D123" s="64" t="s">
        <v>10</v>
      </c>
      <c r="E123" s="82" t="s">
        <v>248</v>
      </c>
      <c r="F123" s="83" t="s">
        <v>249</v>
      </c>
      <c r="G123" s="100"/>
      <c r="H123" s="57"/>
      <c r="I123" s="86">
        <v>0</v>
      </c>
      <c r="J123" s="87"/>
      <c r="K123" s="86">
        <v>0</v>
      </c>
      <c r="M123" s="60"/>
      <c r="S123" s="71"/>
      <c r="T123" s="72"/>
      <c r="U123" s="71"/>
      <c r="AF123" s="41"/>
    </row>
    <row r="124" spans="1:32" s="40" customFormat="1" ht="15" customHeight="1" x14ac:dyDescent="0.25">
      <c r="A124" s="106"/>
      <c r="B124" s="107"/>
      <c r="C124" s="64" t="s">
        <v>17</v>
      </c>
      <c r="D124" s="64" t="s">
        <v>10</v>
      </c>
      <c r="E124" s="82" t="s">
        <v>250</v>
      </c>
      <c r="F124" s="83" t="s">
        <v>251</v>
      </c>
      <c r="G124" s="100"/>
      <c r="H124" s="57"/>
      <c r="I124" s="86">
        <v>175277.56</v>
      </c>
      <c r="J124" s="87"/>
      <c r="K124" s="86">
        <v>701110.24</v>
      </c>
      <c r="M124" s="60"/>
      <c r="S124" s="71"/>
      <c r="T124" s="72"/>
      <c r="U124" s="71"/>
      <c r="AF124" s="41"/>
    </row>
    <row r="125" spans="1:32" s="40" customFormat="1" ht="15" customHeight="1" x14ac:dyDescent="0.25">
      <c r="A125" s="106" t="s">
        <v>13</v>
      </c>
      <c r="B125" s="107"/>
      <c r="C125" s="64" t="s">
        <v>17</v>
      </c>
      <c r="D125" s="64" t="s">
        <v>17</v>
      </c>
      <c r="E125" s="115" t="s">
        <v>252</v>
      </c>
      <c r="F125" s="116" t="s">
        <v>253</v>
      </c>
      <c r="G125" s="117">
        <f>SUM(G126:G128)</f>
        <v>0</v>
      </c>
      <c r="H125" s="57"/>
      <c r="I125" s="68">
        <v>536025.32999999996</v>
      </c>
      <c r="J125" s="69"/>
      <c r="K125" s="68">
        <v>2144101.3199999998</v>
      </c>
      <c r="M125" s="60"/>
      <c r="S125" s="71"/>
      <c r="T125" s="72"/>
      <c r="U125" s="71"/>
      <c r="AF125" s="41"/>
    </row>
    <row r="126" spans="1:32" s="40" customFormat="1" ht="15" customHeight="1" x14ac:dyDescent="0.25">
      <c r="A126" s="106"/>
      <c r="B126" s="107"/>
      <c r="C126" s="64" t="s">
        <v>17</v>
      </c>
      <c r="D126" s="64" t="s">
        <v>10</v>
      </c>
      <c r="E126" s="75" t="s">
        <v>254</v>
      </c>
      <c r="F126" s="144" t="s">
        <v>255</v>
      </c>
      <c r="G126" s="145"/>
      <c r="H126" s="57"/>
      <c r="I126" s="146">
        <v>536025.32999999996</v>
      </c>
      <c r="J126" s="93"/>
      <c r="K126" s="146">
        <v>2144101.3199999998</v>
      </c>
      <c r="M126" s="60"/>
      <c r="S126" s="71"/>
      <c r="T126" s="72"/>
      <c r="U126" s="71"/>
      <c r="AF126" s="41"/>
    </row>
    <row r="127" spans="1:32" s="88" customFormat="1" ht="15" customHeight="1" x14ac:dyDescent="0.25">
      <c r="A127" s="73"/>
      <c r="B127" s="81"/>
      <c r="C127" s="64" t="s">
        <v>17</v>
      </c>
      <c r="D127" s="64" t="s">
        <v>10</v>
      </c>
      <c r="E127" s="75" t="s">
        <v>256</v>
      </c>
      <c r="F127" s="144" t="s">
        <v>257</v>
      </c>
      <c r="G127" s="145"/>
      <c r="H127" s="57"/>
      <c r="I127" s="146">
        <v>0</v>
      </c>
      <c r="J127" s="93"/>
      <c r="K127" s="146">
        <v>0</v>
      </c>
      <c r="M127" s="60"/>
      <c r="S127" s="71"/>
      <c r="T127" s="72"/>
      <c r="U127" s="71"/>
      <c r="AF127" s="41"/>
    </row>
    <row r="128" spans="1:32" s="88" customFormat="1" ht="15" customHeight="1" x14ac:dyDescent="0.25">
      <c r="A128" s="73"/>
      <c r="B128" s="81"/>
      <c r="C128" s="64" t="s">
        <v>17</v>
      </c>
      <c r="D128" s="64" t="s">
        <v>10</v>
      </c>
      <c r="E128" s="75" t="s">
        <v>258</v>
      </c>
      <c r="F128" s="144" t="s">
        <v>259</v>
      </c>
      <c r="G128" s="145"/>
      <c r="H128" s="57"/>
      <c r="I128" s="146">
        <v>0</v>
      </c>
      <c r="J128" s="93"/>
      <c r="K128" s="146">
        <v>0</v>
      </c>
      <c r="M128" s="60"/>
      <c r="S128" s="71"/>
      <c r="T128" s="72"/>
      <c r="U128" s="71"/>
      <c r="AF128" s="41"/>
    </row>
    <row r="129" spans="1:32" s="88" customFormat="1" ht="15" customHeight="1" x14ac:dyDescent="0.25">
      <c r="A129" s="73" t="s">
        <v>13</v>
      </c>
      <c r="B129" s="81"/>
      <c r="C129" s="64" t="s">
        <v>17</v>
      </c>
      <c r="D129" s="64" t="s">
        <v>17</v>
      </c>
      <c r="E129" s="115" t="s">
        <v>260</v>
      </c>
      <c r="F129" s="116" t="s">
        <v>261</v>
      </c>
      <c r="G129" s="120">
        <f>SUM(G130:G135)</f>
        <v>0</v>
      </c>
      <c r="H129" s="57"/>
      <c r="I129" s="68">
        <v>2774975.16</v>
      </c>
      <c r="J129" s="69"/>
      <c r="K129" s="68">
        <v>11099900.640000001</v>
      </c>
      <c r="M129" s="60"/>
      <c r="S129" s="71"/>
      <c r="T129" s="72"/>
      <c r="U129" s="71"/>
      <c r="AF129" s="41"/>
    </row>
    <row r="130" spans="1:32" s="88" customFormat="1" ht="15" customHeight="1" x14ac:dyDescent="0.25">
      <c r="A130" s="73"/>
      <c r="B130" s="81"/>
      <c r="C130" s="64" t="s">
        <v>17</v>
      </c>
      <c r="D130" s="64" t="s">
        <v>10</v>
      </c>
      <c r="E130" s="75" t="s">
        <v>262</v>
      </c>
      <c r="F130" s="144" t="s">
        <v>263</v>
      </c>
      <c r="G130" s="145"/>
      <c r="H130" s="57"/>
      <c r="I130" s="146">
        <v>276440.83</v>
      </c>
      <c r="J130" s="93"/>
      <c r="K130" s="146">
        <v>1105763.32</v>
      </c>
      <c r="M130" s="60"/>
      <c r="S130" s="71"/>
      <c r="T130" s="72"/>
      <c r="U130" s="71"/>
      <c r="AF130" s="41"/>
    </row>
    <row r="131" spans="1:32" s="88" customFormat="1" ht="15" customHeight="1" x14ac:dyDescent="0.25">
      <c r="A131" s="73"/>
      <c r="B131" s="81"/>
      <c r="C131" s="64" t="s">
        <v>17</v>
      </c>
      <c r="D131" s="64" t="s">
        <v>10</v>
      </c>
      <c r="E131" s="75" t="s">
        <v>264</v>
      </c>
      <c r="F131" s="144" t="s">
        <v>265</v>
      </c>
      <c r="G131" s="145"/>
      <c r="H131" s="57"/>
      <c r="I131" s="146">
        <v>1559665.21</v>
      </c>
      <c r="J131" s="93"/>
      <c r="K131" s="146">
        <v>6238660.8399999999</v>
      </c>
      <c r="M131" s="60"/>
      <c r="S131" s="71"/>
      <c r="T131" s="72"/>
      <c r="U131" s="71"/>
      <c r="AF131" s="41"/>
    </row>
    <row r="132" spans="1:32" s="88" customFormat="1" ht="15" customHeight="1" x14ac:dyDescent="0.25">
      <c r="A132" s="73"/>
      <c r="B132" s="81"/>
      <c r="C132" s="64" t="s">
        <v>17</v>
      </c>
      <c r="D132" s="64" t="s">
        <v>10</v>
      </c>
      <c r="E132" s="75" t="s">
        <v>266</v>
      </c>
      <c r="F132" s="144" t="s">
        <v>267</v>
      </c>
      <c r="G132" s="145"/>
      <c r="H132" s="57"/>
      <c r="I132" s="146">
        <v>0</v>
      </c>
      <c r="J132" s="93"/>
      <c r="K132" s="146">
        <v>0</v>
      </c>
      <c r="M132" s="60"/>
      <c r="S132" s="71"/>
      <c r="T132" s="72"/>
      <c r="U132" s="71"/>
      <c r="AF132" s="41"/>
    </row>
    <row r="133" spans="1:32" s="88" customFormat="1" ht="15" customHeight="1" x14ac:dyDescent="0.25">
      <c r="A133" s="73"/>
      <c r="B133" s="81"/>
      <c r="C133" s="64" t="s">
        <v>17</v>
      </c>
      <c r="D133" s="64" t="s">
        <v>10</v>
      </c>
      <c r="E133" s="75" t="s">
        <v>268</v>
      </c>
      <c r="F133" s="144" t="s">
        <v>269</v>
      </c>
      <c r="G133" s="145"/>
      <c r="H133" s="57"/>
      <c r="I133" s="146">
        <v>936331.14</v>
      </c>
      <c r="J133" s="93"/>
      <c r="K133" s="146">
        <v>3745324.56</v>
      </c>
      <c r="M133" s="60"/>
      <c r="S133" s="71"/>
      <c r="T133" s="72"/>
      <c r="U133" s="71"/>
      <c r="AF133" s="41"/>
    </row>
    <row r="134" spans="1:32" s="88" customFormat="1" ht="15" customHeight="1" x14ac:dyDescent="0.25">
      <c r="A134" s="73"/>
      <c r="B134" s="81"/>
      <c r="C134" s="64" t="s">
        <v>17</v>
      </c>
      <c r="D134" s="64" t="s">
        <v>10</v>
      </c>
      <c r="E134" s="75" t="s">
        <v>270</v>
      </c>
      <c r="F134" s="144" t="s">
        <v>271</v>
      </c>
      <c r="G134" s="145"/>
      <c r="H134" s="57"/>
      <c r="I134" s="146">
        <v>0</v>
      </c>
      <c r="J134" s="93"/>
      <c r="K134" s="146">
        <v>0</v>
      </c>
      <c r="M134" s="60"/>
      <c r="S134" s="71"/>
      <c r="T134" s="72"/>
      <c r="U134" s="71"/>
      <c r="AF134" s="41"/>
    </row>
    <row r="135" spans="1:32" s="88" customFormat="1" ht="15" customHeight="1" x14ac:dyDescent="0.25">
      <c r="A135" s="73"/>
      <c r="B135" s="81"/>
      <c r="C135" s="64" t="s">
        <v>17</v>
      </c>
      <c r="D135" s="64" t="s">
        <v>10</v>
      </c>
      <c r="E135" s="75" t="s">
        <v>272</v>
      </c>
      <c r="F135" s="144" t="s">
        <v>273</v>
      </c>
      <c r="G135" s="145"/>
      <c r="H135" s="57"/>
      <c r="I135" s="146">
        <v>2537.98</v>
      </c>
      <c r="J135" s="93"/>
      <c r="K135" s="146">
        <v>10151.92</v>
      </c>
      <c r="M135" s="60"/>
      <c r="S135" s="71"/>
      <c r="T135" s="72"/>
      <c r="U135" s="71"/>
      <c r="AF135" s="41"/>
    </row>
    <row r="136" spans="1:32" s="88" customFormat="1" ht="15" customHeight="1" x14ac:dyDescent="0.25">
      <c r="A136" s="73"/>
      <c r="B136" s="81"/>
      <c r="C136" s="64" t="s">
        <v>17</v>
      </c>
      <c r="D136" s="64" t="s">
        <v>10</v>
      </c>
      <c r="E136" s="115" t="s">
        <v>274</v>
      </c>
      <c r="F136" s="116" t="s">
        <v>275</v>
      </c>
      <c r="G136" s="147"/>
      <c r="H136" s="57"/>
      <c r="I136" s="121">
        <v>0</v>
      </c>
      <c r="J136" s="93"/>
      <c r="K136" s="121">
        <v>0</v>
      </c>
      <c r="M136" s="60"/>
      <c r="S136" s="71"/>
      <c r="T136" s="72"/>
      <c r="U136" s="71"/>
      <c r="AF136" s="41"/>
    </row>
    <row r="137" spans="1:32" s="88" customFormat="1" ht="15" customHeight="1" x14ac:dyDescent="0.25">
      <c r="A137" s="73" t="s">
        <v>13</v>
      </c>
      <c r="B137" s="81"/>
      <c r="C137" s="64" t="s">
        <v>17</v>
      </c>
      <c r="D137" s="64" t="s">
        <v>17</v>
      </c>
      <c r="E137" s="115" t="s">
        <v>276</v>
      </c>
      <c r="F137" s="116" t="s">
        <v>277</v>
      </c>
      <c r="G137" s="117">
        <f>SUM(G138:G140)</f>
        <v>0</v>
      </c>
      <c r="H137" s="57"/>
      <c r="I137" s="68">
        <v>179860.32</v>
      </c>
      <c r="J137" s="69"/>
      <c r="K137" s="68">
        <v>719441.28</v>
      </c>
      <c r="M137" s="60"/>
      <c r="S137" s="71"/>
      <c r="T137" s="72"/>
      <c r="U137" s="71"/>
      <c r="AF137" s="41"/>
    </row>
    <row r="138" spans="1:32" s="88" customFormat="1" ht="15" customHeight="1" x14ac:dyDescent="0.25">
      <c r="A138" s="73"/>
      <c r="B138" s="81"/>
      <c r="C138" s="64" t="s">
        <v>17</v>
      </c>
      <c r="D138" s="64" t="s">
        <v>10</v>
      </c>
      <c r="E138" s="75" t="s">
        <v>278</v>
      </c>
      <c r="F138" s="144" t="s">
        <v>279</v>
      </c>
      <c r="G138" s="145"/>
      <c r="H138" s="57"/>
      <c r="I138" s="146">
        <v>84074.73</v>
      </c>
      <c r="J138" s="93"/>
      <c r="K138" s="146">
        <v>336298.92</v>
      </c>
      <c r="M138" s="60"/>
      <c r="S138" s="71"/>
      <c r="T138" s="72"/>
      <c r="U138" s="71"/>
      <c r="AF138" s="41"/>
    </row>
    <row r="139" spans="1:32" s="88" customFormat="1" ht="15" customHeight="1" x14ac:dyDescent="0.25">
      <c r="A139" s="73"/>
      <c r="B139" s="81"/>
      <c r="C139" s="64" t="s">
        <v>17</v>
      </c>
      <c r="D139" s="64" t="s">
        <v>10</v>
      </c>
      <c r="E139" s="75" t="s">
        <v>280</v>
      </c>
      <c r="F139" s="144" t="s">
        <v>281</v>
      </c>
      <c r="G139" s="145"/>
      <c r="H139" s="57"/>
      <c r="I139" s="146">
        <v>61149.42</v>
      </c>
      <c r="J139" s="93"/>
      <c r="K139" s="146">
        <v>244597.68</v>
      </c>
      <c r="M139" s="60"/>
      <c r="S139" s="71"/>
      <c r="T139" s="72"/>
      <c r="U139" s="71"/>
      <c r="AF139" s="41"/>
    </row>
    <row r="140" spans="1:32" s="88" customFormat="1" ht="15" customHeight="1" x14ac:dyDescent="0.25">
      <c r="A140" s="73"/>
      <c r="B140" s="81"/>
      <c r="C140" s="64" t="s">
        <v>17</v>
      </c>
      <c r="D140" s="64" t="s">
        <v>10</v>
      </c>
      <c r="E140" s="75" t="s">
        <v>282</v>
      </c>
      <c r="F140" s="144" t="s">
        <v>283</v>
      </c>
      <c r="G140" s="145"/>
      <c r="H140" s="57"/>
      <c r="I140" s="146">
        <v>34636.17</v>
      </c>
      <c r="J140" s="93"/>
      <c r="K140" s="146">
        <v>138544.68</v>
      </c>
      <c r="M140" s="60"/>
      <c r="S140" s="71"/>
      <c r="T140" s="72"/>
      <c r="U140" s="71"/>
      <c r="AF140" s="41"/>
    </row>
    <row r="141" spans="1:32" s="88" customFormat="1" ht="20.100000000000001" customHeight="1" thickBot="1" x14ac:dyDescent="0.3">
      <c r="A141" s="73" t="s">
        <v>13</v>
      </c>
      <c r="B141" s="81"/>
      <c r="C141" s="64" t="s">
        <v>17</v>
      </c>
      <c r="D141" s="64" t="s">
        <v>17</v>
      </c>
      <c r="E141" s="148" t="s">
        <v>284</v>
      </c>
      <c r="F141" s="149" t="s">
        <v>285</v>
      </c>
      <c r="G141" s="150">
        <v>0</v>
      </c>
      <c r="H141" s="57"/>
      <c r="I141" s="151">
        <v>180701917.285</v>
      </c>
      <c r="J141" s="152"/>
      <c r="K141" s="151">
        <v>727250878</v>
      </c>
      <c r="M141" s="60"/>
      <c r="S141" s="71"/>
      <c r="T141" s="72"/>
      <c r="U141" s="71"/>
      <c r="AF141" s="41"/>
    </row>
    <row r="142" spans="1:32" s="160" customFormat="1" ht="20.100000000000001" customHeight="1" thickBot="1" x14ac:dyDescent="0.3">
      <c r="A142" s="153"/>
      <c r="B142" s="153"/>
      <c r="C142" s="64" t="s">
        <v>17</v>
      </c>
      <c r="D142" s="64" t="s">
        <v>17</v>
      </c>
      <c r="E142" s="154"/>
      <c r="F142" s="155"/>
      <c r="G142" s="156"/>
      <c r="H142" s="158"/>
      <c r="I142" s="159">
        <v>0</v>
      </c>
      <c r="J142" s="157"/>
      <c r="K142" s="159"/>
      <c r="M142" s="161"/>
      <c r="S142" s="71"/>
      <c r="T142" s="72"/>
      <c r="U142" s="71"/>
      <c r="AF142" s="41"/>
    </row>
    <row r="143" spans="1:32" s="88" customFormat="1" ht="20.100000000000001" customHeight="1" x14ac:dyDescent="0.25">
      <c r="A143" s="73"/>
      <c r="B143" s="81"/>
      <c r="C143" s="64" t="s">
        <v>17</v>
      </c>
      <c r="D143" s="64" t="s">
        <v>17</v>
      </c>
      <c r="E143" s="162"/>
      <c r="F143" s="163" t="s">
        <v>286</v>
      </c>
      <c r="G143" s="164"/>
      <c r="H143" s="57"/>
      <c r="I143" s="92">
        <v>0</v>
      </c>
      <c r="J143" s="93"/>
      <c r="K143" s="92"/>
      <c r="M143" s="60"/>
      <c r="S143" s="71"/>
      <c r="T143" s="72"/>
      <c r="U143" s="71"/>
      <c r="AF143" s="41"/>
    </row>
    <row r="144" spans="1:32" s="88" customFormat="1" ht="15" customHeight="1" x14ac:dyDescent="0.25">
      <c r="A144" s="73" t="s">
        <v>13</v>
      </c>
      <c r="B144" s="81"/>
      <c r="C144" s="64" t="s">
        <v>17</v>
      </c>
      <c r="D144" s="64" t="s">
        <v>17</v>
      </c>
      <c r="E144" s="165" t="s">
        <v>287</v>
      </c>
      <c r="F144" s="166" t="s">
        <v>288</v>
      </c>
      <c r="G144" s="118">
        <f>+G145+G176</f>
        <v>0</v>
      </c>
      <c r="H144" s="57"/>
      <c r="I144" s="68">
        <v>32691020.52</v>
      </c>
      <c r="J144" s="69"/>
      <c r="K144" s="68">
        <v>109563861.26999998</v>
      </c>
      <c r="M144" s="60"/>
      <c r="S144" s="71"/>
      <c r="T144" s="72"/>
      <c r="U144" s="71"/>
      <c r="AF144" s="41"/>
    </row>
    <row r="145" spans="1:32" s="88" customFormat="1" ht="15" customHeight="1" x14ac:dyDescent="0.25">
      <c r="A145" s="73" t="s">
        <v>13</v>
      </c>
      <c r="B145" s="81"/>
      <c r="C145" s="64" t="s">
        <v>17</v>
      </c>
      <c r="D145" s="64" t="s">
        <v>17</v>
      </c>
      <c r="E145" s="167" t="s">
        <v>289</v>
      </c>
      <c r="F145" s="168" t="s">
        <v>290</v>
      </c>
      <c r="G145" s="112">
        <f>+G146+G154+G158+SUM(G162:G167)</f>
        <v>0</v>
      </c>
      <c r="H145" s="57"/>
      <c r="I145" s="113">
        <v>32172576.82</v>
      </c>
      <c r="J145" s="114"/>
      <c r="K145" s="113">
        <v>107687836.80999999</v>
      </c>
      <c r="M145" s="60"/>
      <c r="S145" s="71"/>
      <c r="T145" s="72"/>
      <c r="U145" s="71"/>
      <c r="AD145" s="169"/>
      <c r="AF145" s="41"/>
    </row>
    <row r="146" spans="1:32" s="88" customFormat="1" ht="15" customHeight="1" x14ac:dyDescent="0.25">
      <c r="A146" s="73" t="s">
        <v>13</v>
      </c>
      <c r="B146" s="81"/>
      <c r="C146" s="64" t="s">
        <v>17</v>
      </c>
      <c r="D146" s="64" t="s">
        <v>17</v>
      </c>
      <c r="E146" s="170" t="s">
        <v>291</v>
      </c>
      <c r="F146" s="171" t="s">
        <v>292</v>
      </c>
      <c r="G146" s="85">
        <f>SUM(G147:G153)</f>
        <v>0</v>
      </c>
      <c r="H146" s="57"/>
      <c r="I146" s="86">
        <v>21078283.59</v>
      </c>
      <c r="J146" s="87"/>
      <c r="K146" s="86">
        <v>67384910.140000001</v>
      </c>
      <c r="M146" s="60"/>
      <c r="S146" s="71"/>
      <c r="T146" s="72"/>
      <c r="U146" s="71"/>
      <c r="AF146" s="41"/>
    </row>
    <row r="147" spans="1:32" s="40" customFormat="1" ht="15" customHeight="1" x14ac:dyDescent="0.25">
      <c r="A147" s="106"/>
      <c r="B147" s="107"/>
      <c r="C147" s="64" t="s">
        <v>17</v>
      </c>
      <c r="D147" s="64" t="s">
        <v>10</v>
      </c>
      <c r="E147" s="172" t="s">
        <v>293</v>
      </c>
      <c r="F147" s="173" t="s">
        <v>294</v>
      </c>
      <c r="G147" s="91"/>
      <c r="H147" s="57"/>
      <c r="I147" s="146">
        <v>20698282.41</v>
      </c>
      <c r="J147" s="93"/>
      <c r="K147" s="146">
        <v>65680355.560000002</v>
      </c>
      <c r="M147" s="60"/>
      <c r="S147" s="71"/>
      <c r="T147" s="72"/>
      <c r="U147" s="71"/>
      <c r="AF147" s="41"/>
    </row>
    <row r="148" spans="1:32" s="40" customFormat="1" ht="15" customHeight="1" x14ac:dyDescent="0.25">
      <c r="A148" s="106"/>
      <c r="B148" s="107"/>
      <c r="C148" s="64" t="s">
        <v>17</v>
      </c>
      <c r="D148" s="64" t="s">
        <v>10</v>
      </c>
      <c r="E148" s="172" t="s">
        <v>295</v>
      </c>
      <c r="F148" s="173" t="s">
        <v>296</v>
      </c>
      <c r="G148" s="91"/>
      <c r="H148" s="57"/>
      <c r="I148" s="146">
        <v>16912.63</v>
      </c>
      <c r="J148" s="93"/>
      <c r="K148" s="146">
        <v>183172.55</v>
      </c>
      <c r="M148" s="60"/>
      <c r="S148" s="71"/>
      <c r="T148" s="72"/>
      <c r="U148" s="71"/>
      <c r="AF148" s="41"/>
    </row>
    <row r="149" spans="1:32" s="40" customFormat="1" ht="15" customHeight="1" x14ac:dyDescent="0.25">
      <c r="A149" s="106"/>
      <c r="B149" s="107"/>
      <c r="C149" s="64" t="s">
        <v>17</v>
      </c>
      <c r="D149" s="64" t="s">
        <v>10</v>
      </c>
      <c r="E149" s="172" t="s">
        <v>297</v>
      </c>
      <c r="F149" s="173" t="s">
        <v>298</v>
      </c>
      <c r="G149" s="91"/>
      <c r="H149" s="57"/>
      <c r="I149" s="146">
        <v>363088.55</v>
      </c>
      <c r="J149" s="93"/>
      <c r="K149" s="146">
        <v>1521382.03</v>
      </c>
      <c r="M149" s="60"/>
      <c r="S149" s="71"/>
      <c r="T149" s="72"/>
      <c r="U149" s="71"/>
      <c r="AF149" s="41"/>
    </row>
    <row r="150" spans="1:32" s="40" customFormat="1" ht="15" customHeight="1" x14ac:dyDescent="0.25">
      <c r="A150" s="73" t="s">
        <v>13</v>
      </c>
      <c r="B150" s="81"/>
      <c r="C150" s="64" t="s">
        <v>17</v>
      </c>
      <c r="D150" s="64" t="s">
        <v>17</v>
      </c>
      <c r="E150" s="172" t="s">
        <v>299</v>
      </c>
      <c r="F150" s="173" t="s">
        <v>300</v>
      </c>
      <c r="G150" s="91"/>
      <c r="H150" s="57"/>
      <c r="I150" s="92">
        <v>0</v>
      </c>
      <c r="J150" s="93"/>
      <c r="K150" s="92">
        <v>0</v>
      </c>
      <c r="M150" s="60"/>
      <c r="S150" s="71"/>
      <c r="T150" s="72"/>
      <c r="U150" s="71"/>
      <c r="AF150" s="41"/>
    </row>
    <row r="151" spans="1:32" s="39" customFormat="1" ht="15" customHeight="1" x14ac:dyDescent="0.25">
      <c r="A151" s="106"/>
      <c r="B151" s="107" t="s">
        <v>9</v>
      </c>
      <c r="C151" s="64" t="s">
        <v>9</v>
      </c>
      <c r="D151" s="64" t="s">
        <v>10</v>
      </c>
      <c r="E151" s="172" t="s">
        <v>301</v>
      </c>
      <c r="F151" s="173" t="s">
        <v>302</v>
      </c>
      <c r="G151" s="91"/>
      <c r="H151" s="57"/>
      <c r="I151" s="146">
        <v>0</v>
      </c>
      <c r="J151" s="93"/>
      <c r="K151" s="146">
        <v>0</v>
      </c>
      <c r="M151" s="60"/>
      <c r="S151" s="71"/>
      <c r="T151" s="72"/>
      <c r="U151" s="71"/>
      <c r="AF151" s="122"/>
    </row>
    <row r="152" spans="1:32" s="39" customFormat="1" ht="15" customHeight="1" x14ac:dyDescent="0.25">
      <c r="A152" s="106"/>
      <c r="B152" s="107" t="s">
        <v>138</v>
      </c>
      <c r="C152" s="64" t="s">
        <v>138</v>
      </c>
      <c r="D152" s="64" t="s">
        <v>10</v>
      </c>
      <c r="E152" s="172" t="s">
        <v>303</v>
      </c>
      <c r="F152" s="173" t="s">
        <v>304</v>
      </c>
      <c r="G152" s="91"/>
      <c r="H152" s="57"/>
      <c r="I152" s="146">
        <v>0</v>
      </c>
      <c r="J152" s="93"/>
      <c r="K152" s="146">
        <v>0</v>
      </c>
      <c r="M152" s="60"/>
      <c r="S152" s="71"/>
      <c r="T152" s="72"/>
      <c r="U152" s="71"/>
      <c r="AF152" s="122"/>
    </row>
    <row r="153" spans="1:32" s="39" customFormat="1" ht="15" customHeight="1" x14ac:dyDescent="0.25">
      <c r="A153" s="106"/>
      <c r="B153" s="107"/>
      <c r="C153" s="64" t="s">
        <v>17</v>
      </c>
      <c r="D153" s="64" t="s">
        <v>10</v>
      </c>
      <c r="E153" s="172" t="s">
        <v>305</v>
      </c>
      <c r="F153" s="173" t="s">
        <v>306</v>
      </c>
      <c r="G153" s="91"/>
      <c r="H153" s="57"/>
      <c r="I153" s="146">
        <v>0</v>
      </c>
      <c r="J153" s="93"/>
      <c r="K153" s="146">
        <v>0</v>
      </c>
      <c r="M153" s="60"/>
      <c r="S153" s="71"/>
      <c r="T153" s="72"/>
      <c r="U153" s="71"/>
      <c r="AF153" s="122"/>
    </row>
    <row r="154" spans="1:32" s="88" customFormat="1" ht="15" customHeight="1" x14ac:dyDescent="0.25">
      <c r="A154" s="73" t="s">
        <v>13</v>
      </c>
      <c r="B154" s="81"/>
      <c r="C154" s="64" t="s">
        <v>17</v>
      </c>
      <c r="D154" s="64" t="s">
        <v>17</v>
      </c>
      <c r="E154" s="170" t="s">
        <v>307</v>
      </c>
      <c r="F154" s="171" t="s">
        <v>308</v>
      </c>
      <c r="G154" s="85">
        <f>SUM(G155:G157)</f>
        <v>0</v>
      </c>
      <c r="H154" s="57"/>
      <c r="I154" s="86">
        <v>48195.5</v>
      </c>
      <c r="J154" s="87"/>
      <c r="K154" s="86">
        <v>192989.32</v>
      </c>
      <c r="M154" s="60"/>
      <c r="S154" s="71"/>
      <c r="T154" s="72"/>
      <c r="U154" s="71"/>
      <c r="AF154" s="41"/>
    </row>
    <row r="155" spans="1:32" s="88" customFormat="1" ht="15" customHeight="1" x14ac:dyDescent="0.25">
      <c r="A155" s="73"/>
      <c r="B155" s="81" t="s">
        <v>9</v>
      </c>
      <c r="C155" s="64" t="s">
        <v>9</v>
      </c>
      <c r="D155" s="64" t="s">
        <v>10</v>
      </c>
      <c r="E155" s="172" t="s">
        <v>309</v>
      </c>
      <c r="F155" s="173" t="s">
        <v>310</v>
      </c>
      <c r="G155" s="91"/>
      <c r="H155" s="57"/>
      <c r="I155" s="146">
        <v>48195.5</v>
      </c>
      <c r="J155" s="93"/>
      <c r="K155" s="146">
        <v>192782</v>
      </c>
      <c r="M155" s="60"/>
      <c r="S155" s="71"/>
      <c r="T155" s="72"/>
      <c r="U155" s="71"/>
      <c r="AF155" s="41"/>
    </row>
    <row r="156" spans="1:32" s="88" customFormat="1" ht="15" customHeight="1" x14ac:dyDescent="0.25">
      <c r="A156" s="73"/>
      <c r="B156" s="81" t="s">
        <v>138</v>
      </c>
      <c r="C156" s="64" t="s">
        <v>138</v>
      </c>
      <c r="D156" s="64" t="s">
        <v>10</v>
      </c>
      <c r="E156" s="172" t="s">
        <v>311</v>
      </c>
      <c r="F156" s="173" t="s">
        <v>312</v>
      </c>
      <c r="G156" s="91"/>
      <c r="H156" s="57"/>
      <c r="I156" s="146">
        <v>0</v>
      </c>
      <c r="J156" s="93"/>
      <c r="K156" s="146">
        <v>0</v>
      </c>
      <c r="M156" s="60"/>
      <c r="S156" s="71"/>
      <c r="T156" s="72"/>
      <c r="U156" s="71"/>
      <c r="AF156" s="41"/>
    </row>
    <row r="157" spans="1:32" s="88" customFormat="1" ht="15" customHeight="1" x14ac:dyDescent="0.25">
      <c r="A157" s="73"/>
      <c r="B157" s="81"/>
      <c r="C157" s="64" t="s">
        <v>17</v>
      </c>
      <c r="D157" s="64" t="s">
        <v>10</v>
      </c>
      <c r="E157" s="172" t="s">
        <v>313</v>
      </c>
      <c r="F157" s="173" t="s">
        <v>314</v>
      </c>
      <c r="G157" s="91"/>
      <c r="H157" s="57"/>
      <c r="I157" s="146">
        <v>0</v>
      </c>
      <c r="J157" s="93"/>
      <c r="K157" s="146">
        <v>207.32</v>
      </c>
      <c r="M157" s="60"/>
      <c r="S157" s="71"/>
      <c r="T157" s="72"/>
      <c r="U157" s="71"/>
      <c r="AF157" s="41"/>
    </row>
    <row r="158" spans="1:32" s="88" customFormat="1" ht="15" customHeight="1" x14ac:dyDescent="0.25">
      <c r="A158" s="73" t="s">
        <v>13</v>
      </c>
      <c r="B158" s="81"/>
      <c r="C158" s="64" t="s">
        <v>17</v>
      </c>
      <c r="D158" s="64" t="s">
        <v>17</v>
      </c>
      <c r="E158" s="170" t="s">
        <v>315</v>
      </c>
      <c r="F158" s="171" t="s">
        <v>316</v>
      </c>
      <c r="G158" s="84">
        <f>SUM(G159:G161)</f>
        <v>0</v>
      </c>
      <c r="H158" s="57"/>
      <c r="I158" s="86">
        <v>9956511.879999999</v>
      </c>
      <c r="J158" s="87"/>
      <c r="K158" s="86">
        <v>32461024.379999999</v>
      </c>
      <c r="M158" s="60"/>
      <c r="S158" s="71"/>
      <c r="T158" s="72"/>
      <c r="U158" s="71"/>
      <c r="AF158" s="41"/>
    </row>
    <row r="159" spans="1:32" s="88" customFormat="1" ht="15" customHeight="1" x14ac:dyDescent="0.25">
      <c r="A159" s="73"/>
      <c r="B159" s="81"/>
      <c r="C159" s="64" t="s">
        <v>17</v>
      </c>
      <c r="D159" s="64" t="s">
        <v>10</v>
      </c>
      <c r="E159" s="172" t="s">
        <v>317</v>
      </c>
      <c r="F159" s="173" t="s">
        <v>318</v>
      </c>
      <c r="G159" s="91"/>
      <c r="H159" s="57"/>
      <c r="I159" s="92">
        <v>6349193.25</v>
      </c>
      <c r="J159" s="93"/>
      <c r="K159" s="92">
        <v>18124306.719999999</v>
      </c>
      <c r="M159" s="60"/>
      <c r="S159" s="71"/>
      <c r="T159" s="72"/>
      <c r="U159" s="71"/>
      <c r="AF159" s="174"/>
    </row>
    <row r="160" spans="1:32" s="88" customFormat="1" ht="15" customHeight="1" x14ac:dyDescent="0.25">
      <c r="A160" s="73"/>
      <c r="B160" s="81"/>
      <c r="C160" s="64" t="s">
        <v>17</v>
      </c>
      <c r="D160" s="64" t="s">
        <v>10</v>
      </c>
      <c r="E160" s="172" t="s">
        <v>319</v>
      </c>
      <c r="F160" s="173" t="s">
        <v>320</v>
      </c>
      <c r="G160" s="91"/>
      <c r="H160" s="57"/>
      <c r="I160" s="92">
        <v>618345.97</v>
      </c>
      <c r="J160" s="93"/>
      <c r="K160" s="92">
        <v>4686154.95</v>
      </c>
      <c r="M160" s="60"/>
      <c r="S160" s="71"/>
      <c r="T160" s="72"/>
      <c r="U160" s="71"/>
      <c r="AF160" s="41"/>
    </row>
    <row r="161" spans="1:32" s="88" customFormat="1" ht="15" customHeight="1" x14ac:dyDescent="0.25">
      <c r="A161" s="73"/>
      <c r="B161" s="81"/>
      <c r="C161" s="64" t="s">
        <v>17</v>
      </c>
      <c r="D161" s="64" t="s">
        <v>10</v>
      </c>
      <c r="E161" s="172" t="s">
        <v>321</v>
      </c>
      <c r="F161" s="173" t="s">
        <v>322</v>
      </c>
      <c r="G161" s="91"/>
      <c r="H161" s="57"/>
      <c r="I161" s="92">
        <v>2988972.66</v>
      </c>
      <c r="J161" s="93"/>
      <c r="K161" s="92">
        <v>9650562.7100000009</v>
      </c>
      <c r="M161" s="60"/>
      <c r="S161" s="71"/>
      <c r="T161" s="72"/>
      <c r="U161" s="71"/>
      <c r="AF161" s="41"/>
    </row>
    <row r="162" spans="1:32" s="88" customFormat="1" ht="15" customHeight="1" x14ac:dyDescent="0.25">
      <c r="A162" s="73"/>
      <c r="B162" s="81"/>
      <c r="C162" s="64" t="s">
        <v>17</v>
      </c>
      <c r="D162" s="64" t="s">
        <v>10</v>
      </c>
      <c r="E162" s="170" t="s">
        <v>323</v>
      </c>
      <c r="F162" s="171" t="s">
        <v>324</v>
      </c>
      <c r="G162" s="100"/>
      <c r="H162" s="57"/>
      <c r="I162" s="103">
        <v>253941.23</v>
      </c>
      <c r="J162" s="93"/>
      <c r="K162" s="103">
        <v>960361.92</v>
      </c>
      <c r="M162" s="60"/>
      <c r="S162" s="71"/>
      <c r="T162" s="72"/>
      <c r="U162" s="71"/>
      <c r="AF162" s="41"/>
    </row>
    <row r="163" spans="1:32" s="88" customFormat="1" ht="15" customHeight="1" x14ac:dyDescent="0.25">
      <c r="A163" s="73"/>
      <c r="B163" s="81"/>
      <c r="C163" s="64" t="s">
        <v>17</v>
      </c>
      <c r="D163" s="64" t="s">
        <v>10</v>
      </c>
      <c r="E163" s="170" t="s">
        <v>325</v>
      </c>
      <c r="F163" s="171" t="s">
        <v>326</v>
      </c>
      <c r="G163" s="100"/>
      <c r="H163" s="57"/>
      <c r="I163" s="103">
        <v>667604.31999999995</v>
      </c>
      <c r="J163" s="93"/>
      <c r="K163" s="103">
        <v>6296235.6100000003</v>
      </c>
      <c r="M163" s="60"/>
      <c r="S163" s="71"/>
      <c r="T163" s="72"/>
      <c r="U163" s="71"/>
      <c r="AF163" s="41"/>
    </row>
    <row r="164" spans="1:32" s="88" customFormat="1" ht="15" customHeight="1" x14ac:dyDescent="0.25">
      <c r="A164" s="73"/>
      <c r="B164" s="81"/>
      <c r="C164" s="64" t="s">
        <v>17</v>
      </c>
      <c r="D164" s="64" t="s">
        <v>10</v>
      </c>
      <c r="E164" s="170" t="s">
        <v>327</v>
      </c>
      <c r="F164" s="171" t="s">
        <v>328</v>
      </c>
      <c r="G164" s="100"/>
      <c r="H164" s="57"/>
      <c r="I164" s="103">
        <v>0</v>
      </c>
      <c r="J164" s="93"/>
      <c r="K164" s="103">
        <v>0</v>
      </c>
      <c r="M164" s="60"/>
      <c r="S164" s="71"/>
      <c r="T164" s="72"/>
      <c r="U164" s="71"/>
      <c r="AF164" s="41"/>
    </row>
    <row r="165" spans="1:32" s="88" customFormat="1" ht="15" customHeight="1" x14ac:dyDescent="0.25">
      <c r="A165" s="73"/>
      <c r="B165" s="81"/>
      <c r="C165" s="64" t="s">
        <v>17</v>
      </c>
      <c r="D165" s="64" t="s">
        <v>10</v>
      </c>
      <c r="E165" s="170" t="s">
        <v>329</v>
      </c>
      <c r="F165" s="171" t="s">
        <v>330</v>
      </c>
      <c r="G165" s="100"/>
      <c r="H165" s="57"/>
      <c r="I165" s="103">
        <v>2440.33</v>
      </c>
      <c r="J165" s="93"/>
      <c r="K165" s="103">
        <v>8224.65</v>
      </c>
      <c r="M165" s="60"/>
      <c r="S165" s="71"/>
      <c r="T165" s="72"/>
      <c r="U165" s="71"/>
      <c r="AF165" s="41"/>
    </row>
    <row r="166" spans="1:32" s="88" customFormat="1" ht="15" customHeight="1" x14ac:dyDescent="0.25">
      <c r="A166" s="73"/>
      <c r="B166" s="81"/>
      <c r="C166" s="64" t="s">
        <v>17</v>
      </c>
      <c r="D166" s="64" t="s">
        <v>10</v>
      </c>
      <c r="E166" s="170" t="s">
        <v>331</v>
      </c>
      <c r="F166" s="175" t="s">
        <v>332</v>
      </c>
      <c r="G166" s="100"/>
      <c r="H166" s="57"/>
      <c r="I166" s="103">
        <v>165599.97</v>
      </c>
      <c r="J166" s="93"/>
      <c r="K166" s="103">
        <v>384090.79</v>
      </c>
      <c r="M166" s="60"/>
      <c r="S166" s="71"/>
      <c r="T166" s="72"/>
      <c r="U166" s="71"/>
      <c r="AF166" s="41"/>
    </row>
    <row r="167" spans="1:32" s="88" customFormat="1" ht="15" customHeight="1" x14ac:dyDescent="0.25">
      <c r="A167" s="73" t="s">
        <v>13</v>
      </c>
      <c r="B167" s="81" t="s">
        <v>9</v>
      </c>
      <c r="C167" s="64" t="s">
        <v>9</v>
      </c>
      <c r="D167" s="64" t="s">
        <v>17</v>
      </c>
      <c r="E167" s="170" t="s">
        <v>333</v>
      </c>
      <c r="F167" s="171" t="s">
        <v>334</v>
      </c>
      <c r="G167" s="84">
        <f>SUM(G168:G175)</f>
        <v>0</v>
      </c>
      <c r="H167" s="176"/>
      <c r="I167" s="86">
        <v>0</v>
      </c>
      <c r="J167" s="87"/>
      <c r="K167" s="86">
        <v>0</v>
      </c>
      <c r="M167" s="60"/>
      <c r="S167" s="71"/>
      <c r="T167" s="72"/>
      <c r="U167" s="71"/>
      <c r="AF167" s="41"/>
    </row>
    <row r="168" spans="1:32" s="143" customFormat="1" ht="15" customHeight="1" x14ac:dyDescent="0.25">
      <c r="A168" s="73"/>
      <c r="B168" s="81" t="s">
        <v>9</v>
      </c>
      <c r="C168" s="64" t="s">
        <v>9</v>
      </c>
      <c r="D168" s="64" t="s">
        <v>10</v>
      </c>
      <c r="E168" s="170" t="s">
        <v>335</v>
      </c>
      <c r="F168" s="177" t="s">
        <v>336</v>
      </c>
      <c r="G168" s="135"/>
      <c r="H168" s="178"/>
      <c r="I168" s="92">
        <v>0</v>
      </c>
      <c r="J168" s="93"/>
      <c r="K168" s="92">
        <v>0</v>
      </c>
      <c r="M168" s="179"/>
      <c r="S168" s="71"/>
      <c r="T168" s="72"/>
      <c r="U168" s="71"/>
      <c r="AF168" s="122"/>
    </row>
    <row r="169" spans="1:32" s="143" customFormat="1" ht="15" customHeight="1" x14ac:dyDescent="0.25">
      <c r="A169" s="73"/>
      <c r="B169" s="81" t="s">
        <v>9</v>
      </c>
      <c r="C169" s="64" t="s">
        <v>9</v>
      </c>
      <c r="D169" s="64" t="s">
        <v>10</v>
      </c>
      <c r="E169" s="170" t="s">
        <v>337</v>
      </c>
      <c r="F169" s="177" t="s">
        <v>338</v>
      </c>
      <c r="G169" s="135"/>
      <c r="H169" s="178"/>
      <c r="I169" s="92">
        <v>0</v>
      </c>
      <c r="J169" s="93"/>
      <c r="K169" s="92">
        <v>0</v>
      </c>
      <c r="M169" s="179"/>
      <c r="S169" s="71"/>
      <c r="T169" s="72"/>
      <c r="U169" s="71"/>
      <c r="AF169" s="122"/>
    </row>
    <row r="170" spans="1:32" s="143" customFormat="1" ht="15" customHeight="1" x14ac:dyDescent="0.25">
      <c r="A170" s="73"/>
      <c r="B170" s="81" t="s">
        <v>9</v>
      </c>
      <c r="C170" s="64" t="s">
        <v>9</v>
      </c>
      <c r="D170" s="64" t="s">
        <v>10</v>
      </c>
      <c r="E170" s="170" t="s">
        <v>339</v>
      </c>
      <c r="F170" s="177" t="s">
        <v>340</v>
      </c>
      <c r="G170" s="135"/>
      <c r="H170" s="178"/>
      <c r="I170" s="92">
        <v>0</v>
      </c>
      <c r="J170" s="93"/>
      <c r="K170" s="92">
        <v>0</v>
      </c>
      <c r="M170" s="179"/>
      <c r="S170" s="71"/>
      <c r="T170" s="72"/>
      <c r="U170" s="71"/>
      <c r="AF170" s="122"/>
    </row>
    <row r="171" spans="1:32" s="143" customFormat="1" ht="15" customHeight="1" x14ac:dyDescent="0.25">
      <c r="A171" s="73"/>
      <c r="B171" s="81" t="s">
        <v>9</v>
      </c>
      <c r="C171" s="64" t="s">
        <v>9</v>
      </c>
      <c r="D171" s="64" t="s">
        <v>10</v>
      </c>
      <c r="E171" s="170" t="s">
        <v>341</v>
      </c>
      <c r="F171" s="177" t="s">
        <v>342</v>
      </c>
      <c r="G171" s="135"/>
      <c r="H171" s="178"/>
      <c r="I171" s="92">
        <v>0</v>
      </c>
      <c r="J171" s="93"/>
      <c r="K171" s="92">
        <v>0</v>
      </c>
      <c r="M171" s="179"/>
      <c r="S171" s="71"/>
      <c r="T171" s="72"/>
      <c r="U171" s="71"/>
      <c r="AF171" s="122"/>
    </row>
    <row r="172" spans="1:32" s="143" customFormat="1" ht="15" customHeight="1" x14ac:dyDescent="0.25">
      <c r="A172" s="73"/>
      <c r="B172" s="81" t="s">
        <v>9</v>
      </c>
      <c r="C172" s="64" t="s">
        <v>9</v>
      </c>
      <c r="D172" s="64" t="s">
        <v>10</v>
      </c>
      <c r="E172" s="170" t="s">
        <v>343</v>
      </c>
      <c r="F172" s="177" t="s">
        <v>344</v>
      </c>
      <c r="G172" s="135"/>
      <c r="H172" s="178"/>
      <c r="I172" s="92">
        <v>0</v>
      </c>
      <c r="J172" s="93"/>
      <c r="K172" s="92">
        <v>0</v>
      </c>
      <c r="M172" s="179"/>
      <c r="S172" s="71"/>
      <c r="T172" s="72"/>
      <c r="U172" s="71"/>
      <c r="AF172" s="122"/>
    </row>
    <row r="173" spans="1:32" s="143" customFormat="1" ht="15" customHeight="1" x14ac:dyDescent="0.25">
      <c r="A173" s="73"/>
      <c r="B173" s="81" t="s">
        <v>9</v>
      </c>
      <c r="C173" s="64" t="s">
        <v>9</v>
      </c>
      <c r="D173" s="64" t="s">
        <v>10</v>
      </c>
      <c r="E173" s="170" t="s">
        <v>345</v>
      </c>
      <c r="F173" s="177" t="s">
        <v>346</v>
      </c>
      <c r="G173" s="135"/>
      <c r="H173" s="178"/>
      <c r="I173" s="92">
        <v>0</v>
      </c>
      <c r="J173" s="93"/>
      <c r="K173" s="92">
        <v>0</v>
      </c>
      <c r="M173" s="179"/>
      <c r="S173" s="71"/>
      <c r="T173" s="72"/>
      <c r="U173" s="71"/>
      <c r="AF173" s="122"/>
    </row>
    <row r="174" spans="1:32" s="143" customFormat="1" ht="15" customHeight="1" x14ac:dyDescent="0.25">
      <c r="A174" s="73"/>
      <c r="B174" s="81" t="s">
        <v>9</v>
      </c>
      <c r="C174" s="64" t="s">
        <v>9</v>
      </c>
      <c r="D174" s="64" t="s">
        <v>10</v>
      </c>
      <c r="E174" s="170" t="s">
        <v>347</v>
      </c>
      <c r="F174" s="177" t="s">
        <v>348</v>
      </c>
      <c r="G174" s="135"/>
      <c r="H174" s="178"/>
      <c r="I174" s="92">
        <v>0</v>
      </c>
      <c r="J174" s="93"/>
      <c r="K174" s="92">
        <v>0</v>
      </c>
      <c r="M174" s="179"/>
      <c r="S174" s="71"/>
      <c r="T174" s="72"/>
      <c r="U174" s="71"/>
      <c r="AF174" s="122"/>
    </row>
    <row r="175" spans="1:32" s="143" customFormat="1" ht="15" customHeight="1" x14ac:dyDescent="0.25">
      <c r="A175" s="73"/>
      <c r="B175" s="81" t="s">
        <v>9</v>
      </c>
      <c r="C175" s="64" t="s">
        <v>9</v>
      </c>
      <c r="D175" s="64" t="s">
        <v>10</v>
      </c>
      <c r="E175" s="170" t="s">
        <v>349</v>
      </c>
      <c r="F175" s="180" t="s">
        <v>350</v>
      </c>
      <c r="G175" s="135"/>
      <c r="H175" s="178"/>
      <c r="I175" s="92">
        <v>0</v>
      </c>
      <c r="J175" s="93"/>
      <c r="K175" s="92">
        <v>0</v>
      </c>
      <c r="M175" s="179"/>
      <c r="S175" s="71"/>
      <c r="T175" s="72"/>
      <c r="U175" s="71"/>
      <c r="AF175" s="122"/>
    </row>
    <row r="176" spans="1:32" s="88" customFormat="1" ht="15" customHeight="1" x14ac:dyDescent="0.25">
      <c r="A176" s="73" t="s">
        <v>13</v>
      </c>
      <c r="B176" s="81"/>
      <c r="C176" s="64" t="s">
        <v>17</v>
      </c>
      <c r="D176" s="64" t="s">
        <v>17</v>
      </c>
      <c r="E176" s="167" t="s">
        <v>351</v>
      </c>
      <c r="F176" s="181" t="s">
        <v>352</v>
      </c>
      <c r="G176" s="140">
        <f>SUM(G177:G183)</f>
        <v>0</v>
      </c>
      <c r="H176" s="57"/>
      <c r="I176" s="113">
        <v>518443.69999999995</v>
      </c>
      <c r="J176" s="114"/>
      <c r="K176" s="113">
        <v>1876024.46</v>
      </c>
      <c r="M176" s="60"/>
      <c r="S176" s="71"/>
      <c r="T176" s="72"/>
      <c r="U176" s="71"/>
      <c r="AF176" s="41"/>
    </row>
    <row r="177" spans="1:32" s="88" customFormat="1" ht="15" customHeight="1" x14ac:dyDescent="0.25">
      <c r="A177" s="73"/>
      <c r="B177" s="81"/>
      <c r="C177" s="64" t="s">
        <v>17</v>
      </c>
      <c r="D177" s="64" t="s">
        <v>10</v>
      </c>
      <c r="E177" s="170" t="s">
        <v>353</v>
      </c>
      <c r="F177" s="171" t="s">
        <v>354</v>
      </c>
      <c r="G177" s="100"/>
      <c r="H177" s="57"/>
      <c r="I177" s="103">
        <v>20921.240000000002</v>
      </c>
      <c r="J177" s="93"/>
      <c r="K177" s="103">
        <v>101374.12</v>
      </c>
      <c r="M177" s="60"/>
      <c r="S177" s="71"/>
      <c r="T177" s="72"/>
      <c r="U177" s="71"/>
      <c r="AF177" s="41"/>
    </row>
    <row r="178" spans="1:32" s="88" customFormat="1" ht="15" customHeight="1" x14ac:dyDescent="0.25">
      <c r="A178" s="73"/>
      <c r="B178" s="81"/>
      <c r="C178" s="64" t="s">
        <v>17</v>
      </c>
      <c r="D178" s="64" t="s">
        <v>10</v>
      </c>
      <c r="E178" s="170" t="s">
        <v>355</v>
      </c>
      <c r="F178" s="171" t="s">
        <v>356</v>
      </c>
      <c r="G178" s="100"/>
      <c r="H178" s="57"/>
      <c r="I178" s="103">
        <v>150123.31</v>
      </c>
      <c r="J178" s="93"/>
      <c r="K178" s="103">
        <v>530263.82999999996</v>
      </c>
      <c r="M178" s="60"/>
      <c r="S178" s="71"/>
      <c r="T178" s="72"/>
      <c r="U178" s="71"/>
      <c r="AF178" s="41"/>
    </row>
    <row r="179" spans="1:32" s="88" customFormat="1" ht="15" customHeight="1" x14ac:dyDescent="0.25">
      <c r="A179" s="73"/>
      <c r="B179" s="81"/>
      <c r="C179" s="64" t="s">
        <v>17</v>
      </c>
      <c r="D179" s="64" t="s">
        <v>10</v>
      </c>
      <c r="E179" s="170" t="s">
        <v>357</v>
      </c>
      <c r="F179" s="175" t="s">
        <v>358</v>
      </c>
      <c r="G179" s="100"/>
      <c r="H179" s="57"/>
      <c r="I179" s="103">
        <v>130798.31</v>
      </c>
      <c r="J179" s="93"/>
      <c r="K179" s="103">
        <v>368626.78</v>
      </c>
      <c r="M179" s="60"/>
      <c r="S179" s="71"/>
      <c r="T179" s="72"/>
      <c r="U179" s="71"/>
      <c r="AF179" s="41"/>
    </row>
    <row r="180" spans="1:32" s="88" customFormat="1" ht="15" customHeight="1" x14ac:dyDescent="0.25">
      <c r="A180" s="73"/>
      <c r="B180" s="81"/>
      <c r="C180" s="64" t="s">
        <v>17</v>
      </c>
      <c r="D180" s="64" t="s">
        <v>10</v>
      </c>
      <c r="E180" s="170" t="s">
        <v>359</v>
      </c>
      <c r="F180" s="175" t="s">
        <v>360</v>
      </c>
      <c r="G180" s="100"/>
      <c r="H180" s="57"/>
      <c r="I180" s="103">
        <v>150316.47</v>
      </c>
      <c r="J180" s="93"/>
      <c r="K180" s="103">
        <v>621536.54</v>
      </c>
      <c r="M180" s="60"/>
      <c r="S180" s="71"/>
      <c r="T180" s="72"/>
      <c r="U180" s="71"/>
      <c r="AF180" s="41"/>
    </row>
    <row r="181" spans="1:32" s="88" customFormat="1" ht="15" customHeight="1" x14ac:dyDescent="0.25">
      <c r="A181" s="73"/>
      <c r="B181" s="81"/>
      <c r="C181" s="64" t="s">
        <v>17</v>
      </c>
      <c r="D181" s="64" t="s">
        <v>10</v>
      </c>
      <c r="E181" s="170" t="s">
        <v>361</v>
      </c>
      <c r="F181" s="175" t="s">
        <v>362</v>
      </c>
      <c r="G181" s="100"/>
      <c r="H181" s="57"/>
      <c r="I181" s="103">
        <v>11970.8</v>
      </c>
      <c r="J181" s="93"/>
      <c r="K181" s="103">
        <v>86633.81</v>
      </c>
      <c r="M181" s="60"/>
      <c r="S181" s="71"/>
      <c r="T181" s="72"/>
      <c r="U181" s="71"/>
      <c r="AF181" s="41"/>
    </row>
    <row r="182" spans="1:32" s="88" customFormat="1" ht="15" customHeight="1" x14ac:dyDescent="0.25">
      <c r="A182" s="73"/>
      <c r="B182" s="81"/>
      <c r="C182" s="64" t="s">
        <v>17</v>
      </c>
      <c r="D182" s="64" t="s">
        <v>10</v>
      </c>
      <c r="E182" s="170" t="s">
        <v>363</v>
      </c>
      <c r="F182" s="171" t="s">
        <v>364</v>
      </c>
      <c r="G182" s="100"/>
      <c r="H182" s="57"/>
      <c r="I182" s="103">
        <v>54313.57</v>
      </c>
      <c r="J182" s="93"/>
      <c r="K182" s="103">
        <v>167589.38</v>
      </c>
      <c r="M182" s="60"/>
      <c r="S182" s="71"/>
      <c r="T182" s="72"/>
      <c r="U182" s="71"/>
      <c r="AF182" s="41"/>
    </row>
    <row r="183" spans="1:32" s="88" customFormat="1" ht="15" customHeight="1" x14ac:dyDescent="0.25">
      <c r="A183" s="73"/>
      <c r="B183" s="81" t="s">
        <v>9</v>
      </c>
      <c r="C183" s="64" t="s">
        <v>9</v>
      </c>
      <c r="D183" s="64" t="s">
        <v>10</v>
      </c>
      <c r="E183" s="170" t="s">
        <v>365</v>
      </c>
      <c r="F183" s="171" t="s">
        <v>366</v>
      </c>
      <c r="G183" s="100"/>
      <c r="H183" s="57"/>
      <c r="I183" s="103">
        <v>0</v>
      </c>
      <c r="J183" s="93"/>
      <c r="K183" s="103">
        <v>0</v>
      </c>
      <c r="M183" s="60"/>
      <c r="S183" s="71"/>
      <c r="T183" s="72"/>
      <c r="U183" s="71"/>
      <c r="AF183" s="41"/>
    </row>
    <row r="184" spans="1:32" s="88" customFormat="1" ht="15" customHeight="1" x14ac:dyDescent="0.25">
      <c r="A184" s="73" t="s">
        <v>13</v>
      </c>
      <c r="B184" s="81"/>
      <c r="C184" s="64" t="s">
        <v>17</v>
      </c>
      <c r="D184" s="64" t="s">
        <v>17</v>
      </c>
      <c r="E184" s="165" t="s">
        <v>367</v>
      </c>
      <c r="F184" s="166" t="s">
        <v>368</v>
      </c>
      <c r="G184" s="118">
        <v>0</v>
      </c>
      <c r="H184" s="57"/>
      <c r="I184" s="68">
        <v>98008350.924999997</v>
      </c>
      <c r="J184" s="69"/>
      <c r="K184" s="68">
        <v>396476612.56</v>
      </c>
      <c r="M184" s="60"/>
      <c r="S184" s="71"/>
      <c r="T184" s="72"/>
      <c r="U184" s="71"/>
      <c r="AD184" s="169" t="e">
        <f>+#REF!+#REF!</f>
        <v>#REF!</v>
      </c>
      <c r="AF184" s="41"/>
    </row>
    <row r="185" spans="1:32" s="88" customFormat="1" ht="15" customHeight="1" x14ac:dyDescent="0.25">
      <c r="A185" s="73" t="s">
        <v>13</v>
      </c>
      <c r="B185" s="81"/>
      <c r="C185" s="64" t="s">
        <v>17</v>
      </c>
      <c r="D185" s="64" t="s">
        <v>17</v>
      </c>
      <c r="E185" s="167" t="s">
        <v>369</v>
      </c>
      <c r="F185" s="181" t="s">
        <v>370</v>
      </c>
      <c r="G185" s="111">
        <v>0</v>
      </c>
      <c r="H185" s="57"/>
      <c r="I185" s="113">
        <v>87735270.784999996</v>
      </c>
      <c r="J185" s="114"/>
      <c r="K185" s="113">
        <v>355384292</v>
      </c>
      <c r="M185" s="60"/>
      <c r="S185" s="71"/>
      <c r="T185" s="72"/>
      <c r="U185" s="71"/>
      <c r="AF185" s="41"/>
    </row>
    <row r="186" spans="1:32" s="88" customFormat="1" ht="15" customHeight="1" x14ac:dyDescent="0.25">
      <c r="A186" s="73" t="s">
        <v>13</v>
      </c>
      <c r="B186" s="81"/>
      <c r="C186" s="64" t="s">
        <v>17</v>
      </c>
      <c r="D186" s="64" t="s">
        <v>17</v>
      </c>
      <c r="E186" s="167" t="s">
        <v>371</v>
      </c>
      <c r="F186" s="182" t="s">
        <v>372</v>
      </c>
      <c r="G186" s="183">
        <v>0</v>
      </c>
      <c r="H186" s="57"/>
      <c r="I186" s="184">
        <v>11844368.120000001</v>
      </c>
      <c r="J186" s="114"/>
      <c r="K186" s="184">
        <v>47377472.480000004</v>
      </c>
      <c r="M186" s="60"/>
      <c r="S186" s="71"/>
      <c r="T186" s="72"/>
      <c r="U186" s="71"/>
      <c r="AF186" s="41"/>
    </row>
    <row r="187" spans="1:32" s="88" customFormat="1" ht="15" customHeight="1" x14ac:dyDescent="0.25">
      <c r="A187" s="73" t="s">
        <v>13</v>
      </c>
      <c r="B187" s="81"/>
      <c r="C187" s="64" t="s">
        <v>17</v>
      </c>
      <c r="D187" s="64" t="s">
        <v>17</v>
      </c>
      <c r="E187" s="170" t="s">
        <v>373</v>
      </c>
      <c r="F187" s="180" t="s">
        <v>374</v>
      </c>
      <c r="G187" s="135">
        <v>0</v>
      </c>
      <c r="H187" s="57"/>
      <c r="I187" s="92">
        <v>11770444.830000002</v>
      </c>
      <c r="J187" s="93"/>
      <c r="K187" s="92">
        <v>47081779.320000008</v>
      </c>
      <c r="M187" s="60"/>
      <c r="S187" s="71"/>
      <c r="T187" s="72"/>
      <c r="U187" s="71"/>
      <c r="AF187" s="41"/>
    </row>
    <row r="188" spans="1:32" s="88" customFormat="1" ht="15" customHeight="1" x14ac:dyDescent="0.25">
      <c r="A188" s="73"/>
      <c r="B188" s="81"/>
      <c r="C188" s="64" t="s">
        <v>17</v>
      </c>
      <c r="D188" s="64" t="s">
        <v>10</v>
      </c>
      <c r="E188" s="170" t="s">
        <v>375</v>
      </c>
      <c r="F188" s="177" t="s">
        <v>376</v>
      </c>
      <c r="G188" s="135"/>
      <c r="H188" s="57"/>
      <c r="I188" s="92">
        <v>7753059.1400000006</v>
      </c>
      <c r="J188" s="93"/>
      <c r="K188" s="92">
        <v>31012236.560000002</v>
      </c>
      <c r="M188" s="60"/>
      <c r="S188" s="71"/>
      <c r="T188" s="72"/>
      <c r="U188" s="71"/>
      <c r="AF188" s="41"/>
    </row>
    <row r="189" spans="1:32" s="88" customFormat="1" ht="15" customHeight="1" x14ac:dyDescent="0.25">
      <c r="A189" s="73"/>
      <c r="B189" s="81"/>
      <c r="C189" s="64" t="s">
        <v>17</v>
      </c>
      <c r="D189" s="64" t="s">
        <v>10</v>
      </c>
      <c r="E189" s="170" t="s">
        <v>377</v>
      </c>
      <c r="F189" s="177" t="s">
        <v>378</v>
      </c>
      <c r="G189" s="135"/>
      <c r="H189" s="57"/>
      <c r="I189" s="92">
        <v>1865609.51</v>
      </c>
      <c r="J189" s="93"/>
      <c r="K189" s="92">
        <v>7462438.04</v>
      </c>
      <c r="M189" s="60"/>
      <c r="S189" s="71"/>
      <c r="T189" s="72"/>
      <c r="U189" s="71"/>
      <c r="AF189" s="41"/>
    </row>
    <row r="190" spans="1:32" s="88" customFormat="1" ht="15" customHeight="1" x14ac:dyDescent="0.25">
      <c r="A190" s="73"/>
      <c r="B190" s="81"/>
      <c r="C190" s="64" t="s">
        <v>17</v>
      </c>
      <c r="D190" s="64" t="s">
        <v>10</v>
      </c>
      <c r="E190" s="170" t="s">
        <v>379</v>
      </c>
      <c r="F190" s="177" t="s">
        <v>380</v>
      </c>
      <c r="G190" s="135"/>
      <c r="H190" s="57"/>
      <c r="I190" s="92">
        <v>1471784.55</v>
      </c>
      <c r="J190" s="93"/>
      <c r="K190" s="92">
        <v>5887138.2000000002</v>
      </c>
      <c r="M190" s="60"/>
      <c r="S190" s="71"/>
      <c r="T190" s="72"/>
      <c r="U190" s="71"/>
      <c r="AF190" s="41"/>
    </row>
    <row r="191" spans="1:32" s="88" customFormat="1" ht="15" customHeight="1" x14ac:dyDescent="0.25">
      <c r="A191" s="73"/>
      <c r="B191" s="81"/>
      <c r="C191" s="64" t="s">
        <v>17</v>
      </c>
      <c r="D191" s="64" t="s">
        <v>10</v>
      </c>
      <c r="E191" s="170" t="s">
        <v>381</v>
      </c>
      <c r="F191" s="180" t="s">
        <v>382</v>
      </c>
      <c r="G191" s="135"/>
      <c r="H191" s="57"/>
      <c r="I191" s="92">
        <v>679991.62999999989</v>
      </c>
      <c r="J191" s="93"/>
      <c r="K191" s="92">
        <v>2719966.5199999996</v>
      </c>
      <c r="M191" s="60"/>
      <c r="S191" s="71"/>
      <c r="T191" s="72"/>
      <c r="U191" s="71"/>
      <c r="AF191" s="41"/>
    </row>
    <row r="192" spans="1:32" s="88" customFormat="1" ht="15" customHeight="1" x14ac:dyDescent="0.25">
      <c r="A192" s="73"/>
      <c r="B192" s="81" t="s">
        <v>9</v>
      </c>
      <c r="C192" s="64" t="s">
        <v>9</v>
      </c>
      <c r="D192" s="64" t="s">
        <v>10</v>
      </c>
      <c r="E192" s="170" t="s">
        <v>383</v>
      </c>
      <c r="F192" s="177" t="s">
        <v>384</v>
      </c>
      <c r="G192" s="135"/>
      <c r="H192" s="57"/>
      <c r="I192" s="92">
        <v>27425</v>
      </c>
      <c r="J192" s="93"/>
      <c r="K192" s="92">
        <v>109700</v>
      </c>
      <c r="M192" s="60"/>
      <c r="S192" s="71"/>
      <c r="T192" s="72"/>
      <c r="U192" s="71"/>
      <c r="AF192" s="41"/>
    </row>
    <row r="193" spans="1:32" s="88" customFormat="1" ht="15" customHeight="1" x14ac:dyDescent="0.25">
      <c r="A193" s="73"/>
      <c r="B193" s="81" t="s">
        <v>138</v>
      </c>
      <c r="C193" s="64" t="s">
        <v>138</v>
      </c>
      <c r="D193" s="64" t="s">
        <v>10</v>
      </c>
      <c r="E193" s="170" t="s">
        <v>385</v>
      </c>
      <c r="F193" s="180" t="s">
        <v>386</v>
      </c>
      <c r="G193" s="135"/>
      <c r="H193" s="57"/>
      <c r="I193" s="92">
        <v>46498.29</v>
      </c>
      <c r="J193" s="93"/>
      <c r="K193" s="92">
        <v>185993.16</v>
      </c>
      <c r="M193" s="60"/>
      <c r="S193" s="71"/>
      <c r="T193" s="72"/>
      <c r="U193" s="71"/>
      <c r="AF193" s="41"/>
    </row>
    <row r="194" spans="1:32" s="88" customFormat="1" ht="15" customHeight="1" x14ac:dyDescent="0.25">
      <c r="A194" s="73" t="s">
        <v>13</v>
      </c>
      <c r="B194" s="81"/>
      <c r="C194" s="64" t="s">
        <v>17</v>
      </c>
      <c r="D194" s="64" t="s">
        <v>17</v>
      </c>
      <c r="E194" s="167" t="s">
        <v>387</v>
      </c>
      <c r="F194" s="185" t="s">
        <v>388</v>
      </c>
      <c r="G194" s="186">
        <f>SUM(G195:G197)</f>
        <v>0</v>
      </c>
      <c r="H194" s="57"/>
      <c r="I194" s="184">
        <v>13653819.85</v>
      </c>
      <c r="J194" s="114"/>
      <c r="K194" s="184">
        <v>54615279.399999999</v>
      </c>
      <c r="M194" s="60"/>
      <c r="S194" s="71"/>
      <c r="T194" s="72"/>
      <c r="U194" s="71"/>
      <c r="AF194" s="41"/>
    </row>
    <row r="195" spans="1:32" s="88" customFormat="1" ht="15" customHeight="1" x14ac:dyDescent="0.25">
      <c r="A195" s="73"/>
      <c r="B195" s="81"/>
      <c r="C195" s="64" t="s">
        <v>17</v>
      </c>
      <c r="D195" s="64" t="s">
        <v>10</v>
      </c>
      <c r="E195" s="170" t="s">
        <v>389</v>
      </c>
      <c r="F195" s="177" t="s">
        <v>390</v>
      </c>
      <c r="G195" s="135"/>
      <c r="H195" s="57"/>
      <c r="I195" s="92">
        <v>13447218.57</v>
      </c>
      <c r="J195" s="93"/>
      <c r="K195" s="92">
        <v>53788874.280000001</v>
      </c>
      <c r="M195" s="60"/>
      <c r="S195" s="71"/>
      <c r="T195" s="72"/>
      <c r="U195" s="71"/>
      <c r="AF195" s="41"/>
    </row>
    <row r="196" spans="1:32" s="88" customFormat="1" ht="15" customHeight="1" x14ac:dyDescent="0.25">
      <c r="A196" s="73"/>
      <c r="B196" s="81" t="s">
        <v>9</v>
      </c>
      <c r="C196" s="64" t="s">
        <v>9</v>
      </c>
      <c r="D196" s="64" t="s">
        <v>10</v>
      </c>
      <c r="E196" s="170" t="s">
        <v>391</v>
      </c>
      <c r="F196" s="180" t="s">
        <v>392</v>
      </c>
      <c r="G196" s="135"/>
      <c r="H196" s="57"/>
      <c r="I196" s="92">
        <v>130082.75</v>
      </c>
      <c r="J196" s="93"/>
      <c r="K196" s="92">
        <v>520331</v>
      </c>
      <c r="M196" s="60"/>
      <c r="S196" s="71"/>
      <c r="T196" s="72"/>
      <c r="U196" s="71"/>
      <c r="AF196" s="41"/>
    </row>
    <row r="197" spans="1:32" s="40" customFormat="1" ht="15" customHeight="1" x14ac:dyDescent="0.25">
      <c r="A197" s="106"/>
      <c r="B197" s="107" t="s">
        <v>138</v>
      </c>
      <c r="C197" s="64" t="s">
        <v>138</v>
      </c>
      <c r="D197" s="64" t="s">
        <v>10</v>
      </c>
      <c r="E197" s="170" t="s">
        <v>393</v>
      </c>
      <c r="F197" s="177" t="s">
        <v>394</v>
      </c>
      <c r="G197" s="135"/>
      <c r="H197" s="57"/>
      <c r="I197" s="92">
        <v>76518.53</v>
      </c>
      <c r="J197" s="93"/>
      <c r="K197" s="92">
        <v>306074.12</v>
      </c>
      <c r="M197" s="60"/>
      <c r="S197" s="71"/>
      <c r="T197" s="72"/>
      <c r="U197" s="71"/>
      <c r="AF197" s="41"/>
    </row>
    <row r="198" spans="1:32" s="40" customFormat="1" ht="15" customHeight="1" x14ac:dyDescent="0.25">
      <c r="A198" s="106" t="s">
        <v>13</v>
      </c>
      <c r="B198" s="107"/>
      <c r="C198" s="64" t="s">
        <v>17</v>
      </c>
      <c r="D198" s="64" t="s">
        <v>17</v>
      </c>
      <c r="E198" s="167" t="s">
        <v>395</v>
      </c>
      <c r="F198" s="185" t="s">
        <v>396</v>
      </c>
      <c r="G198" s="186">
        <f>SUM(G199:G206)+G215+G216</f>
        <v>0</v>
      </c>
      <c r="H198" s="57"/>
      <c r="I198" s="184">
        <v>10120650.5</v>
      </c>
      <c r="J198" s="114"/>
      <c r="K198" s="184">
        <v>40482602</v>
      </c>
      <c r="M198" s="60"/>
      <c r="S198" s="71"/>
      <c r="T198" s="72"/>
      <c r="U198" s="71"/>
      <c r="AF198" s="41"/>
    </row>
    <row r="199" spans="1:32" s="40" customFormat="1" ht="15" customHeight="1" x14ac:dyDescent="0.25">
      <c r="A199" s="106"/>
      <c r="B199" s="107" t="s">
        <v>9</v>
      </c>
      <c r="C199" s="64" t="s">
        <v>9</v>
      </c>
      <c r="D199" s="64" t="s">
        <v>10</v>
      </c>
      <c r="E199" s="170" t="s">
        <v>397</v>
      </c>
      <c r="F199" s="177" t="s">
        <v>398</v>
      </c>
      <c r="G199" s="135"/>
      <c r="H199" s="57"/>
      <c r="I199" s="92">
        <v>3026979.5</v>
      </c>
      <c r="J199" s="93"/>
      <c r="K199" s="92">
        <v>12107918</v>
      </c>
      <c r="M199" s="60"/>
      <c r="S199" s="71"/>
      <c r="T199" s="72"/>
      <c r="U199" s="71"/>
      <c r="AF199" s="41"/>
    </row>
    <row r="200" spans="1:32" s="39" customFormat="1" ht="15" customHeight="1" x14ac:dyDescent="0.25">
      <c r="A200" s="106"/>
      <c r="B200" s="107" t="s">
        <v>9</v>
      </c>
      <c r="C200" s="64" t="s">
        <v>9</v>
      </c>
      <c r="D200" s="64" t="s">
        <v>10</v>
      </c>
      <c r="E200" s="170" t="s">
        <v>399</v>
      </c>
      <c r="F200" s="180" t="s">
        <v>400</v>
      </c>
      <c r="G200" s="135"/>
      <c r="H200" s="57"/>
      <c r="I200" s="92">
        <v>0</v>
      </c>
      <c r="J200" s="93"/>
      <c r="K200" s="92">
        <v>0</v>
      </c>
      <c r="M200" s="60"/>
      <c r="S200" s="71"/>
      <c r="T200" s="72"/>
      <c r="U200" s="71"/>
      <c r="AF200" s="122"/>
    </row>
    <row r="201" spans="1:32" s="40" customFormat="1" ht="15" customHeight="1" x14ac:dyDescent="0.25">
      <c r="A201" s="106"/>
      <c r="B201" s="107"/>
      <c r="C201" s="64" t="s">
        <v>17</v>
      </c>
      <c r="D201" s="64" t="s">
        <v>10</v>
      </c>
      <c r="E201" s="170" t="s">
        <v>401</v>
      </c>
      <c r="F201" s="180" t="s">
        <v>402</v>
      </c>
      <c r="G201" s="135"/>
      <c r="H201" s="57"/>
      <c r="I201" s="92">
        <v>0</v>
      </c>
      <c r="J201" s="93"/>
      <c r="K201" s="92">
        <v>0</v>
      </c>
      <c r="M201" s="60"/>
      <c r="S201" s="71"/>
      <c r="T201" s="72"/>
      <c r="U201" s="71"/>
      <c r="AF201" s="41"/>
    </row>
    <row r="202" spans="1:32" s="39" customFormat="1" ht="15" customHeight="1" x14ac:dyDescent="0.25">
      <c r="A202" s="106"/>
      <c r="B202" s="107"/>
      <c r="C202" s="64" t="s">
        <v>17</v>
      </c>
      <c r="D202" s="64" t="s">
        <v>10</v>
      </c>
      <c r="E202" s="170" t="s">
        <v>403</v>
      </c>
      <c r="F202" s="180" t="s">
        <v>404</v>
      </c>
      <c r="G202" s="135"/>
      <c r="H202" s="57"/>
      <c r="I202" s="92">
        <v>0</v>
      </c>
      <c r="J202" s="93"/>
      <c r="K202" s="92">
        <v>0</v>
      </c>
      <c r="M202" s="60"/>
      <c r="S202" s="71"/>
      <c r="T202" s="72"/>
      <c r="U202" s="71"/>
      <c r="AF202" s="122"/>
    </row>
    <row r="203" spans="1:32" s="40" customFormat="1" ht="15" customHeight="1" x14ac:dyDescent="0.25">
      <c r="A203" s="106"/>
      <c r="B203" s="107" t="s">
        <v>138</v>
      </c>
      <c r="C203" s="64" t="s">
        <v>138</v>
      </c>
      <c r="D203" s="64" t="s">
        <v>10</v>
      </c>
      <c r="E203" s="170" t="s">
        <v>405</v>
      </c>
      <c r="F203" s="177" t="s">
        <v>406</v>
      </c>
      <c r="G203" s="135"/>
      <c r="H203" s="57"/>
      <c r="I203" s="92">
        <v>833843.9</v>
      </c>
      <c r="J203" s="93"/>
      <c r="K203" s="92">
        <v>3335375.6</v>
      </c>
      <c r="M203" s="60"/>
      <c r="S203" s="71"/>
      <c r="T203" s="72"/>
      <c r="U203" s="71"/>
      <c r="AF203" s="41"/>
    </row>
    <row r="204" spans="1:32" s="39" customFormat="1" ht="15" customHeight="1" x14ac:dyDescent="0.25">
      <c r="A204" s="106"/>
      <c r="B204" s="107" t="s">
        <v>138</v>
      </c>
      <c r="C204" s="64" t="s">
        <v>138</v>
      </c>
      <c r="D204" s="64" t="s">
        <v>10</v>
      </c>
      <c r="E204" s="170" t="s">
        <v>407</v>
      </c>
      <c r="F204" s="180" t="s">
        <v>408</v>
      </c>
      <c r="G204" s="135"/>
      <c r="H204" s="57"/>
      <c r="I204" s="92">
        <v>0</v>
      </c>
      <c r="J204" s="93"/>
      <c r="K204" s="92">
        <v>0</v>
      </c>
      <c r="M204" s="60"/>
      <c r="S204" s="71"/>
      <c r="T204" s="72"/>
      <c r="U204" s="71"/>
      <c r="AF204" s="122"/>
    </row>
    <row r="205" spans="1:32" s="40" customFormat="1" ht="15" customHeight="1" x14ac:dyDescent="0.25">
      <c r="A205" s="106"/>
      <c r="B205" s="107"/>
      <c r="C205" s="64" t="s">
        <v>17</v>
      </c>
      <c r="D205" s="64" t="s">
        <v>10</v>
      </c>
      <c r="E205" s="170" t="s">
        <v>409</v>
      </c>
      <c r="F205" s="180" t="s">
        <v>410</v>
      </c>
      <c r="G205" s="135"/>
      <c r="H205" s="57"/>
      <c r="I205" s="92">
        <v>1509652</v>
      </c>
      <c r="J205" s="93"/>
      <c r="K205" s="92">
        <v>6038608</v>
      </c>
      <c r="M205" s="60"/>
      <c r="S205" s="71"/>
      <c r="T205" s="72"/>
      <c r="U205" s="71"/>
      <c r="AF205" s="41"/>
    </row>
    <row r="206" spans="1:32" s="40" customFormat="1" ht="15" customHeight="1" x14ac:dyDescent="0.25">
      <c r="A206" s="106" t="s">
        <v>13</v>
      </c>
      <c r="B206" s="107"/>
      <c r="C206" s="64" t="s">
        <v>17</v>
      </c>
      <c r="D206" s="64" t="s">
        <v>17</v>
      </c>
      <c r="E206" s="170" t="s">
        <v>411</v>
      </c>
      <c r="F206" s="177" t="s">
        <v>412</v>
      </c>
      <c r="G206" s="131">
        <f>SUM(G207:G214)</f>
        <v>0</v>
      </c>
      <c r="H206" s="57"/>
      <c r="I206" s="92">
        <v>4750175.1000000006</v>
      </c>
      <c r="J206" s="93"/>
      <c r="K206" s="92">
        <v>19000700.400000002</v>
      </c>
      <c r="M206" s="60"/>
      <c r="S206" s="71"/>
      <c r="T206" s="72"/>
      <c r="U206" s="71"/>
      <c r="AF206" s="41"/>
    </row>
    <row r="207" spans="1:32" s="40" customFormat="1" ht="15" customHeight="1" x14ac:dyDescent="0.25">
      <c r="A207" s="106"/>
      <c r="B207" s="107"/>
      <c r="C207" s="64" t="s">
        <v>17</v>
      </c>
      <c r="D207" s="64" t="s">
        <v>10</v>
      </c>
      <c r="E207" s="172" t="s">
        <v>413</v>
      </c>
      <c r="F207" s="173" t="s">
        <v>414</v>
      </c>
      <c r="G207" s="91"/>
      <c r="H207" s="57"/>
      <c r="I207" s="92">
        <v>685431.5</v>
      </c>
      <c r="J207" s="93"/>
      <c r="K207" s="92">
        <v>2741726</v>
      </c>
      <c r="M207" s="60"/>
      <c r="S207" s="71"/>
      <c r="T207" s="72"/>
      <c r="U207" s="71"/>
      <c r="AF207" s="41"/>
    </row>
    <row r="208" spans="1:32" s="40" customFormat="1" ht="15" customHeight="1" x14ac:dyDescent="0.25">
      <c r="A208" s="106"/>
      <c r="B208" s="107"/>
      <c r="C208" s="64" t="s">
        <v>17</v>
      </c>
      <c r="D208" s="64" t="s">
        <v>10</v>
      </c>
      <c r="E208" s="172" t="s">
        <v>415</v>
      </c>
      <c r="F208" s="173" t="s">
        <v>416</v>
      </c>
      <c r="G208" s="91"/>
      <c r="H208" s="57"/>
      <c r="I208" s="92">
        <v>0</v>
      </c>
      <c r="J208" s="93"/>
      <c r="K208" s="92">
        <v>0</v>
      </c>
      <c r="M208" s="60"/>
      <c r="S208" s="71"/>
      <c r="T208" s="72"/>
      <c r="U208" s="71"/>
      <c r="AF208" s="41"/>
    </row>
    <row r="209" spans="1:32" s="40" customFormat="1" ht="15" customHeight="1" x14ac:dyDescent="0.25">
      <c r="A209" s="106"/>
      <c r="B209" s="107"/>
      <c r="C209" s="64" t="s">
        <v>17</v>
      </c>
      <c r="D209" s="64" t="s">
        <v>10</v>
      </c>
      <c r="E209" s="172" t="s">
        <v>417</v>
      </c>
      <c r="F209" s="173" t="s">
        <v>418</v>
      </c>
      <c r="G209" s="91"/>
      <c r="H209" s="57"/>
      <c r="I209" s="92">
        <v>246288.25</v>
      </c>
      <c r="J209" s="93"/>
      <c r="K209" s="92">
        <v>985153</v>
      </c>
      <c r="M209" s="60"/>
      <c r="S209" s="71"/>
      <c r="T209" s="72"/>
      <c r="U209" s="71"/>
      <c r="AF209" s="41"/>
    </row>
    <row r="210" spans="1:32" s="40" customFormat="1" ht="15" customHeight="1" x14ac:dyDescent="0.25">
      <c r="A210" s="106"/>
      <c r="B210" s="107"/>
      <c r="C210" s="64" t="s">
        <v>17</v>
      </c>
      <c r="D210" s="64" t="s">
        <v>10</v>
      </c>
      <c r="E210" s="172" t="s">
        <v>419</v>
      </c>
      <c r="F210" s="173" t="s">
        <v>420</v>
      </c>
      <c r="G210" s="91"/>
      <c r="H210" s="57"/>
      <c r="I210" s="92">
        <v>0</v>
      </c>
      <c r="J210" s="93"/>
      <c r="K210" s="92">
        <v>0</v>
      </c>
      <c r="M210" s="60"/>
      <c r="S210" s="71"/>
      <c r="T210" s="72"/>
      <c r="U210" s="71"/>
      <c r="AF210" s="41"/>
    </row>
    <row r="211" spans="1:32" s="40" customFormat="1" ht="15" customHeight="1" x14ac:dyDescent="0.25">
      <c r="A211" s="106"/>
      <c r="B211" s="107"/>
      <c r="C211" s="64" t="s">
        <v>17</v>
      </c>
      <c r="D211" s="64" t="s">
        <v>10</v>
      </c>
      <c r="E211" s="172" t="s">
        <v>421</v>
      </c>
      <c r="F211" s="173" t="s">
        <v>422</v>
      </c>
      <c r="G211" s="91"/>
      <c r="H211" s="57"/>
      <c r="I211" s="92">
        <v>0</v>
      </c>
      <c r="J211" s="93"/>
      <c r="K211" s="92">
        <v>0</v>
      </c>
      <c r="M211" s="60"/>
      <c r="S211" s="71"/>
      <c r="T211" s="72"/>
      <c r="U211" s="71"/>
      <c r="AF211" s="41"/>
    </row>
    <row r="212" spans="1:32" s="40" customFormat="1" ht="15" customHeight="1" x14ac:dyDescent="0.25">
      <c r="A212" s="106"/>
      <c r="B212" s="107"/>
      <c r="C212" s="64" t="s">
        <v>17</v>
      </c>
      <c r="D212" s="64" t="s">
        <v>10</v>
      </c>
      <c r="E212" s="172" t="s">
        <v>423</v>
      </c>
      <c r="F212" s="173" t="s">
        <v>424</v>
      </c>
      <c r="G212" s="91"/>
      <c r="H212" s="57"/>
      <c r="I212" s="92">
        <v>0</v>
      </c>
      <c r="J212" s="93"/>
      <c r="K212" s="92">
        <v>0</v>
      </c>
      <c r="M212" s="60"/>
      <c r="S212" s="71"/>
      <c r="T212" s="72"/>
      <c r="U212" s="71"/>
      <c r="AF212" s="41"/>
    </row>
    <row r="213" spans="1:32" s="40" customFormat="1" ht="15" customHeight="1" x14ac:dyDescent="0.25">
      <c r="A213" s="106"/>
      <c r="B213" s="107"/>
      <c r="C213" s="64" t="s">
        <v>17</v>
      </c>
      <c r="D213" s="64" t="s">
        <v>10</v>
      </c>
      <c r="E213" s="172" t="s">
        <v>425</v>
      </c>
      <c r="F213" s="173" t="s">
        <v>426</v>
      </c>
      <c r="G213" s="91"/>
      <c r="H213" s="57"/>
      <c r="I213" s="92">
        <v>3818455.3500000006</v>
      </c>
      <c r="J213" s="93"/>
      <c r="K213" s="92">
        <v>15273821.400000002</v>
      </c>
      <c r="M213" s="60"/>
      <c r="S213" s="71"/>
      <c r="T213" s="72"/>
      <c r="U213" s="71"/>
      <c r="AF213" s="41"/>
    </row>
    <row r="214" spans="1:32" s="40" customFormat="1" ht="15" customHeight="1" x14ac:dyDescent="0.25">
      <c r="A214" s="106"/>
      <c r="B214" s="107"/>
      <c r="C214" s="64" t="s">
        <v>17</v>
      </c>
      <c r="D214" s="64" t="s">
        <v>10</v>
      </c>
      <c r="E214" s="172" t="s">
        <v>427</v>
      </c>
      <c r="F214" s="187" t="s">
        <v>428</v>
      </c>
      <c r="G214" s="91"/>
      <c r="H214" s="57"/>
      <c r="I214" s="92">
        <v>0</v>
      </c>
      <c r="J214" s="93"/>
      <c r="K214" s="92">
        <v>0</v>
      </c>
      <c r="M214" s="60"/>
      <c r="S214" s="71"/>
      <c r="T214" s="72"/>
      <c r="U214" s="71"/>
      <c r="AF214" s="41"/>
    </row>
    <row r="215" spans="1:32" s="40" customFormat="1" ht="15" customHeight="1" x14ac:dyDescent="0.25">
      <c r="A215" s="106"/>
      <c r="B215" s="107"/>
      <c r="C215" s="64" t="s">
        <v>17</v>
      </c>
      <c r="D215" s="64" t="s">
        <v>10</v>
      </c>
      <c r="E215" s="170" t="s">
        <v>429</v>
      </c>
      <c r="F215" s="177" t="s">
        <v>430</v>
      </c>
      <c r="G215" s="135"/>
      <c r="H215" s="57"/>
      <c r="I215" s="92">
        <v>0</v>
      </c>
      <c r="J215" s="93"/>
      <c r="K215" s="92">
        <v>0</v>
      </c>
      <c r="M215" s="60"/>
      <c r="S215" s="71"/>
      <c r="T215" s="72"/>
      <c r="U215" s="71"/>
      <c r="AF215" s="41"/>
    </row>
    <row r="216" spans="1:32" s="40" customFormat="1" ht="15" customHeight="1" x14ac:dyDescent="0.25">
      <c r="A216" s="106"/>
      <c r="B216" s="107"/>
      <c r="C216" s="64" t="s">
        <v>17</v>
      </c>
      <c r="D216" s="64" t="s">
        <v>10</v>
      </c>
      <c r="E216" s="172" t="s">
        <v>431</v>
      </c>
      <c r="F216" s="187" t="s">
        <v>432</v>
      </c>
      <c r="G216" s="91"/>
      <c r="H216" s="57"/>
      <c r="I216" s="92">
        <v>0</v>
      </c>
      <c r="J216" s="93"/>
      <c r="K216" s="92">
        <v>0</v>
      </c>
      <c r="M216" s="60"/>
      <c r="S216" s="71"/>
      <c r="T216" s="72"/>
      <c r="U216" s="71"/>
      <c r="AF216" s="41"/>
    </row>
    <row r="217" spans="1:32" s="88" customFormat="1" ht="15" customHeight="1" x14ac:dyDescent="0.25">
      <c r="A217" s="73" t="s">
        <v>13</v>
      </c>
      <c r="B217" s="81"/>
      <c r="C217" s="64" t="s">
        <v>17</v>
      </c>
      <c r="D217" s="64" t="s">
        <v>17</v>
      </c>
      <c r="E217" s="167" t="s">
        <v>433</v>
      </c>
      <c r="F217" s="182" t="s">
        <v>434</v>
      </c>
      <c r="G217" s="186">
        <f>SUM(G218:G222)</f>
        <v>0</v>
      </c>
      <c r="H217" s="57"/>
      <c r="I217" s="184">
        <v>5669100.0900000008</v>
      </c>
      <c r="J217" s="114"/>
      <c r="K217" s="184">
        <v>22676400.360000003</v>
      </c>
      <c r="M217" s="60"/>
      <c r="S217" s="71"/>
      <c r="T217" s="72"/>
      <c r="U217" s="71"/>
      <c r="AF217" s="41"/>
    </row>
    <row r="218" spans="1:32" s="88" customFormat="1" ht="15" customHeight="1" x14ac:dyDescent="0.25">
      <c r="A218" s="73"/>
      <c r="B218" s="81" t="s">
        <v>9</v>
      </c>
      <c r="C218" s="64" t="s">
        <v>9</v>
      </c>
      <c r="D218" s="64" t="s">
        <v>10</v>
      </c>
      <c r="E218" s="170" t="s">
        <v>435</v>
      </c>
      <c r="F218" s="177" t="s">
        <v>436</v>
      </c>
      <c r="G218" s="135"/>
      <c r="H218" s="57"/>
      <c r="I218" s="92">
        <v>95026</v>
      </c>
      <c r="J218" s="93"/>
      <c r="K218" s="92">
        <v>380104</v>
      </c>
      <c r="M218" s="60"/>
      <c r="S218" s="71"/>
      <c r="T218" s="72"/>
      <c r="U218" s="71"/>
      <c r="AF218" s="41"/>
    </row>
    <row r="219" spans="1:32" s="88" customFormat="1" ht="15" customHeight="1" x14ac:dyDescent="0.25">
      <c r="A219" s="73"/>
      <c r="B219" s="81"/>
      <c r="C219" s="64" t="s">
        <v>17</v>
      </c>
      <c r="D219" s="64" t="s">
        <v>10</v>
      </c>
      <c r="E219" s="170" t="s">
        <v>437</v>
      </c>
      <c r="F219" s="180" t="s">
        <v>438</v>
      </c>
      <c r="G219" s="135"/>
      <c r="H219" s="57"/>
      <c r="I219" s="92">
        <v>0</v>
      </c>
      <c r="J219" s="93"/>
      <c r="K219" s="92">
        <v>0</v>
      </c>
      <c r="M219" s="60"/>
      <c r="S219" s="71"/>
      <c r="T219" s="72"/>
      <c r="U219" s="71"/>
      <c r="AF219" s="41"/>
    </row>
    <row r="220" spans="1:32" s="88" customFormat="1" ht="15" customHeight="1" x14ac:dyDescent="0.25">
      <c r="A220" s="73"/>
      <c r="B220" s="81" t="s">
        <v>145</v>
      </c>
      <c r="C220" s="64" t="s">
        <v>145</v>
      </c>
      <c r="D220" s="64" t="s">
        <v>10</v>
      </c>
      <c r="E220" s="170" t="s">
        <v>439</v>
      </c>
      <c r="F220" s="180" t="s">
        <v>440</v>
      </c>
      <c r="G220" s="135"/>
      <c r="H220" s="57"/>
      <c r="I220" s="92">
        <v>0</v>
      </c>
      <c r="J220" s="93"/>
      <c r="K220" s="92">
        <v>0</v>
      </c>
      <c r="M220" s="60"/>
      <c r="S220" s="71"/>
      <c r="T220" s="72"/>
      <c r="U220" s="71"/>
      <c r="AF220" s="41"/>
    </row>
    <row r="221" spans="1:32" s="88" customFormat="1" ht="15" customHeight="1" x14ac:dyDescent="0.25">
      <c r="A221" s="73"/>
      <c r="B221" s="81"/>
      <c r="C221" s="64" t="s">
        <v>17</v>
      </c>
      <c r="D221" s="64" t="s">
        <v>10</v>
      </c>
      <c r="E221" s="170" t="s">
        <v>441</v>
      </c>
      <c r="F221" s="177" t="s">
        <v>442</v>
      </c>
      <c r="G221" s="135"/>
      <c r="H221" s="57"/>
      <c r="I221" s="92">
        <v>5311534.8000000007</v>
      </c>
      <c r="J221" s="93"/>
      <c r="K221" s="92">
        <v>21246139.200000003</v>
      </c>
      <c r="M221" s="60"/>
      <c r="S221" s="71"/>
      <c r="T221" s="72"/>
      <c r="U221" s="71"/>
      <c r="AF221" s="41"/>
    </row>
    <row r="222" spans="1:32" s="88" customFormat="1" ht="15" customHeight="1" x14ac:dyDescent="0.25">
      <c r="A222" s="73"/>
      <c r="B222" s="81"/>
      <c r="C222" s="64" t="s">
        <v>17</v>
      </c>
      <c r="D222" s="64" t="s">
        <v>10</v>
      </c>
      <c r="E222" s="170" t="s">
        <v>443</v>
      </c>
      <c r="F222" s="177" t="s">
        <v>444</v>
      </c>
      <c r="G222" s="135"/>
      <c r="H222" s="57"/>
      <c r="I222" s="92">
        <v>262539.29000000004</v>
      </c>
      <c r="J222" s="93"/>
      <c r="K222" s="92">
        <v>1050157.1600000001</v>
      </c>
      <c r="M222" s="60"/>
      <c r="S222" s="71"/>
      <c r="T222" s="72"/>
      <c r="U222" s="71"/>
      <c r="AF222" s="41"/>
    </row>
    <row r="223" spans="1:32" s="88" customFormat="1" ht="15" customHeight="1" x14ac:dyDescent="0.25">
      <c r="A223" s="73" t="s">
        <v>13</v>
      </c>
      <c r="B223" s="81"/>
      <c r="C223" s="64" t="s">
        <v>17</v>
      </c>
      <c r="D223" s="64" t="s">
        <v>17</v>
      </c>
      <c r="E223" s="167" t="s">
        <v>445</v>
      </c>
      <c r="F223" s="185" t="s">
        <v>446</v>
      </c>
      <c r="G223" s="186">
        <f>SUM(G224:G227)</f>
        <v>0</v>
      </c>
      <c r="H223" s="57"/>
      <c r="I223" s="184">
        <v>1087832.29</v>
      </c>
      <c r="J223" s="114"/>
      <c r="K223" s="184">
        <v>4351329.16</v>
      </c>
      <c r="M223" s="60"/>
      <c r="S223" s="71"/>
      <c r="T223" s="72"/>
      <c r="U223" s="71"/>
      <c r="AF223" s="41"/>
    </row>
    <row r="224" spans="1:32" s="88" customFormat="1" ht="15" customHeight="1" x14ac:dyDescent="0.25">
      <c r="A224" s="73"/>
      <c r="B224" s="81" t="s">
        <v>9</v>
      </c>
      <c r="C224" s="64" t="s">
        <v>9</v>
      </c>
      <c r="D224" s="64" t="s">
        <v>10</v>
      </c>
      <c r="E224" s="170" t="s">
        <v>447</v>
      </c>
      <c r="F224" s="177" t="s">
        <v>448</v>
      </c>
      <c r="G224" s="135"/>
      <c r="H224" s="57"/>
      <c r="I224" s="92">
        <v>0</v>
      </c>
      <c r="J224" s="93"/>
      <c r="K224" s="92">
        <v>0</v>
      </c>
      <c r="M224" s="60"/>
      <c r="S224" s="71"/>
      <c r="T224" s="72"/>
      <c r="U224" s="71"/>
      <c r="AF224" s="41"/>
    </row>
    <row r="225" spans="1:32" s="88" customFormat="1" ht="15" customHeight="1" x14ac:dyDescent="0.25">
      <c r="A225" s="73"/>
      <c r="B225" s="81"/>
      <c r="C225" s="64" t="s">
        <v>17</v>
      </c>
      <c r="D225" s="64" t="s">
        <v>10</v>
      </c>
      <c r="E225" s="170" t="s">
        <v>449</v>
      </c>
      <c r="F225" s="177" t="s">
        <v>450</v>
      </c>
      <c r="G225" s="135"/>
      <c r="H225" s="57"/>
      <c r="I225" s="92">
        <v>0</v>
      </c>
      <c r="J225" s="93"/>
      <c r="K225" s="92">
        <v>0</v>
      </c>
      <c r="M225" s="60"/>
      <c r="S225" s="71"/>
      <c r="T225" s="72"/>
      <c r="U225" s="71"/>
      <c r="AF225" s="41"/>
    </row>
    <row r="226" spans="1:32" s="40" customFormat="1" ht="15" customHeight="1" x14ac:dyDescent="0.25">
      <c r="A226" s="106"/>
      <c r="B226" s="107" t="s">
        <v>138</v>
      </c>
      <c r="C226" s="64" t="s">
        <v>138</v>
      </c>
      <c r="D226" s="64" t="s">
        <v>10</v>
      </c>
      <c r="E226" s="170" t="s">
        <v>451</v>
      </c>
      <c r="F226" s="180" t="s">
        <v>452</v>
      </c>
      <c r="G226" s="135"/>
      <c r="H226" s="57"/>
      <c r="I226" s="92">
        <v>747.6</v>
      </c>
      <c r="J226" s="93"/>
      <c r="K226" s="92">
        <v>2990.4</v>
      </c>
      <c r="M226" s="60"/>
      <c r="S226" s="71"/>
      <c r="T226" s="72"/>
      <c r="U226" s="71"/>
      <c r="AF226" s="41"/>
    </row>
    <row r="227" spans="1:32" s="40" customFormat="1" ht="15" customHeight="1" x14ac:dyDescent="0.25">
      <c r="A227" s="106"/>
      <c r="B227" s="107"/>
      <c r="C227" s="64" t="s">
        <v>17</v>
      </c>
      <c r="D227" s="64" t="s">
        <v>10</v>
      </c>
      <c r="E227" s="170" t="s">
        <v>453</v>
      </c>
      <c r="F227" s="177" t="s">
        <v>454</v>
      </c>
      <c r="G227" s="135"/>
      <c r="H227" s="57"/>
      <c r="I227" s="92">
        <v>1087084.69</v>
      </c>
      <c r="J227" s="93"/>
      <c r="K227" s="92">
        <v>4348338.76</v>
      </c>
      <c r="M227" s="60"/>
      <c r="S227" s="71"/>
      <c r="T227" s="72"/>
      <c r="U227" s="71"/>
      <c r="AF227" s="41"/>
    </row>
    <row r="228" spans="1:32" s="40" customFormat="1" ht="15" customHeight="1" x14ac:dyDescent="0.25">
      <c r="A228" s="106" t="s">
        <v>13</v>
      </c>
      <c r="B228" s="107"/>
      <c r="C228" s="64" t="s">
        <v>17</v>
      </c>
      <c r="D228" s="64" t="s">
        <v>17</v>
      </c>
      <c r="E228" s="167" t="s">
        <v>455</v>
      </c>
      <c r="F228" s="185" t="s">
        <v>456</v>
      </c>
      <c r="G228" s="186">
        <f>SUM(G229:G232)</f>
        <v>0</v>
      </c>
      <c r="H228" s="57"/>
      <c r="I228" s="184">
        <v>1290988.83</v>
      </c>
      <c r="J228" s="114"/>
      <c r="K228" s="184">
        <v>5163955.32</v>
      </c>
      <c r="M228" s="60"/>
      <c r="S228" s="71"/>
      <c r="T228" s="72"/>
      <c r="U228" s="71"/>
      <c r="AF228" s="41"/>
    </row>
    <row r="229" spans="1:32" s="40" customFormat="1" ht="15" customHeight="1" x14ac:dyDescent="0.25">
      <c r="A229" s="106"/>
      <c r="B229" s="107" t="s">
        <v>9</v>
      </c>
      <c r="C229" s="64" t="s">
        <v>9</v>
      </c>
      <c r="D229" s="64" t="s">
        <v>10</v>
      </c>
      <c r="E229" s="170" t="s">
        <v>457</v>
      </c>
      <c r="F229" s="180" t="s">
        <v>458</v>
      </c>
      <c r="G229" s="135"/>
      <c r="H229" s="57"/>
      <c r="I229" s="92">
        <v>0</v>
      </c>
      <c r="J229" s="93"/>
      <c r="K229" s="92">
        <v>0</v>
      </c>
      <c r="M229" s="60"/>
      <c r="S229" s="71"/>
      <c r="T229" s="72"/>
      <c r="U229" s="71"/>
      <c r="AF229" s="41"/>
    </row>
    <row r="230" spans="1:32" s="40" customFormat="1" ht="15" customHeight="1" x14ac:dyDescent="0.25">
      <c r="A230" s="106"/>
      <c r="B230" s="107"/>
      <c r="C230" s="64" t="s">
        <v>17</v>
      </c>
      <c r="D230" s="64" t="s">
        <v>10</v>
      </c>
      <c r="E230" s="170" t="s">
        <v>459</v>
      </c>
      <c r="F230" s="180" t="s">
        <v>460</v>
      </c>
      <c r="G230" s="135"/>
      <c r="H230" s="57"/>
      <c r="I230" s="92">
        <v>0</v>
      </c>
      <c r="J230" s="93"/>
      <c r="K230" s="92">
        <v>0</v>
      </c>
      <c r="M230" s="60"/>
      <c r="S230" s="71"/>
      <c r="T230" s="72"/>
      <c r="U230" s="71"/>
      <c r="AF230" s="41"/>
    </row>
    <row r="231" spans="1:32" s="40" customFormat="1" ht="15" customHeight="1" x14ac:dyDescent="0.25">
      <c r="A231" s="106"/>
      <c r="B231" s="107" t="s">
        <v>138</v>
      </c>
      <c r="C231" s="64" t="s">
        <v>138</v>
      </c>
      <c r="D231" s="64" t="s">
        <v>10</v>
      </c>
      <c r="E231" s="170" t="s">
        <v>461</v>
      </c>
      <c r="F231" s="180" t="s">
        <v>462</v>
      </c>
      <c r="G231" s="135"/>
      <c r="H231" s="57"/>
      <c r="I231" s="92">
        <v>0</v>
      </c>
      <c r="J231" s="93"/>
      <c r="K231" s="92">
        <v>0</v>
      </c>
      <c r="M231" s="60"/>
      <c r="S231" s="71"/>
      <c r="T231" s="72"/>
      <c r="U231" s="71"/>
      <c r="AF231" s="41"/>
    </row>
    <row r="232" spans="1:32" s="40" customFormat="1" ht="15" customHeight="1" x14ac:dyDescent="0.25">
      <c r="A232" s="106"/>
      <c r="B232" s="107"/>
      <c r="C232" s="64" t="s">
        <v>17</v>
      </c>
      <c r="D232" s="64" t="s">
        <v>10</v>
      </c>
      <c r="E232" s="170" t="s">
        <v>463</v>
      </c>
      <c r="F232" s="180" t="s">
        <v>464</v>
      </c>
      <c r="G232" s="135"/>
      <c r="H232" s="57"/>
      <c r="I232" s="92">
        <v>1290988.83</v>
      </c>
      <c r="J232" s="93"/>
      <c r="K232" s="92">
        <v>5163955.32</v>
      </c>
      <c r="M232" s="60"/>
      <c r="S232" s="71"/>
      <c r="T232" s="72"/>
      <c r="U232" s="71"/>
      <c r="AF232" s="41"/>
    </row>
    <row r="233" spans="1:32" s="40" customFormat="1" ht="15" customHeight="1" x14ac:dyDescent="0.25">
      <c r="A233" s="106" t="s">
        <v>13</v>
      </c>
      <c r="B233" s="107"/>
      <c r="C233" s="64" t="s">
        <v>17</v>
      </c>
      <c r="D233" s="64" t="s">
        <v>17</v>
      </c>
      <c r="E233" s="167" t="s">
        <v>465</v>
      </c>
      <c r="F233" s="185" t="s">
        <v>466</v>
      </c>
      <c r="G233" s="186">
        <f>SUM(G234:G237)</f>
        <v>0</v>
      </c>
      <c r="H233" s="57"/>
      <c r="I233" s="184">
        <v>23425666.419999998</v>
      </c>
      <c r="J233" s="114"/>
      <c r="K233" s="184">
        <v>93702665.679999992</v>
      </c>
      <c r="M233" s="60"/>
      <c r="S233" s="71"/>
      <c r="T233" s="72"/>
      <c r="U233" s="71"/>
      <c r="AF233" s="41"/>
    </row>
    <row r="234" spans="1:32" s="40" customFormat="1" ht="15" customHeight="1" x14ac:dyDescent="0.25">
      <c r="A234" s="106"/>
      <c r="B234" s="107" t="s">
        <v>9</v>
      </c>
      <c r="C234" s="64" t="s">
        <v>9</v>
      </c>
      <c r="D234" s="64" t="s">
        <v>10</v>
      </c>
      <c r="E234" s="170" t="s">
        <v>467</v>
      </c>
      <c r="F234" s="177" t="s">
        <v>468</v>
      </c>
      <c r="G234" s="135"/>
      <c r="H234" s="57"/>
      <c r="I234" s="92">
        <v>11494826.75</v>
      </c>
      <c r="J234" s="93"/>
      <c r="K234" s="92">
        <v>45979307</v>
      </c>
      <c r="M234" s="60"/>
      <c r="S234" s="71"/>
      <c r="T234" s="72"/>
      <c r="U234" s="71"/>
      <c r="AF234" s="41"/>
    </row>
    <row r="235" spans="1:32" s="40" customFormat="1" ht="15" customHeight="1" x14ac:dyDescent="0.25">
      <c r="A235" s="106"/>
      <c r="B235" s="107"/>
      <c r="C235" s="64" t="s">
        <v>17</v>
      </c>
      <c r="D235" s="64" t="s">
        <v>10</v>
      </c>
      <c r="E235" s="170" t="s">
        <v>469</v>
      </c>
      <c r="F235" s="177" t="s">
        <v>470</v>
      </c>
      <c r="G235" s="135"/>
      <c r="H235" s="57"/>
      <c r="I235" s="92">
        <v>0</v>
      </c>
      <c r="J235" s="93"/>
      <c r="K235" s="92">
        <v>0</v>
      </c>
      <c r="M235" s="60"/>
      <c r="S235" s="71"/>
      <c r="T235" s="72"/>
      <c r="U235" s="71"/>
      <c r="AF235" s="41"/>
    </row>
    <row r="236" spans="1:32" s="40" customFormat="1" ht="15" customHeight="1" x14ac:dyDescent="0.25">
      <c r="A236" s="106"/>
      <c r="B236" s="107" t="s">
        <v>138</v>
      </c>
      <c r="C236" s="64" t="s">
        <v>138</v>
      </c>
      <c r="D236" s="64" t="s">
        <v>10</v>
      </c>
      <c r="E236" s="170" t="s">
        <v>471</v>
      </c>
      <c r="F236" s="177" t="s">
        <v>472</v>
      </c>
      <c r="G236" s="135"/>
      <c r="H236" s="57"/>
      <c r="I236" s="92">
        <v>5114040.47</v>
      </c>
      <c r="J236" s="93"/>
      <c r="K236" s="92">
        <v>20456161.879999999</v>
      </c>
      <c r="M236" s="60"/>
      <c r="S236" s="71"/>
      <c r="T236" s="72"/>
      <c r="U236" s="71"/>
      <c r="AF236" s="41"/>
    </row>
    <row r="237" spans="1:32" s="40" customFormat="1" ht="15" customHeight="1" x14ac:dyDescent="0.25">
      <c r="A237" s="106" t="s">
        <v>13</v>
      </c>
      <c r="B237" s="107"/>
      <c r="C237" s="64" t="s">
        <v>17</v>
      </c>
      <c r="D237" s="64" t="s">
        <v>17</v>
      </c>
      <c r="E237" s="170" t="s">
        <v>473</v>
      </c>
      <c r="F237" s="180" t="s">
        <v>474</v>
      </c>
      <c r="G237" s="188">
        <f>SUM(G238:G242)</f>
        <v>0</v>
      </c>
      <c r="H237" s="57"/>
      <c r="I237" s="92">
        <v>6816799.2000000002</v>
      </c>
      <c r="J237" s="93"/>
      <c r="K237" s="92">
        <v>27267196.800000001</v>
      </c>
      <c r="M237" s="60"/>
      <c r="S237" s="71"/>
      <c r="T237" s="72"/>
      <c r="U237" s="71"/>
      <c r="AF237" s="41"/>
    </row>
    <row r="238" spans="1:32" s="40" customFormat="1" ht="15" customHeight="1" x14ac:dyDescent="0.25">
      <c r="A238" s="106"/>
      <c r="B238" s="107"/>
      <c r="C238" s="64" t="s">
        <v>17</v>
      </c>
      <c r="D238" s="64" t="s">
        <v>10</v>
      </c>
      <c r="E238" s="172" t="s">
        <v>475</v>
      </c>
      <c r="F238" s="187" t="s">
        <v>476</v>
      </c>
      <c r="G238" s="91"/>
      <c r="H238" s="57"/>
      <c r="I238" s="92">
        <v>2786698.25</v>
      </c>
      <c r="J238" s="93"/>
      <c r="K238" s="92">
        <v>11146793</v>
      </c>
      <c r="M238" s="60"/>
      <c r="S238" s="71"/>
      <c r="T238" s="72"/>
      <c r="U238" s="71"/>
      <c r="AF238" s="41"/>
    </row>
    <row r="239" spans="1:32" s="40" customFormat="1" ht="15" customHeight="1" x14ac:dyDescent="0.25">
      <c r="A239" s="106"/>
      <c r="B239" s="107"/>
      <c r="C239" s="64" t="s">
        <v>17</v>
      </c>
      <c r="D239" s="64" t="s">
        <v>10</v>
      </c>
      <c r="E239" s="172" t="s">
        <v>477</v>
      </c>
      <c r="F239" s="187" t="s">
        <v>478</v>
      </c>
      <c r="G239" s="91"/>
      <c r="H239" s="57"/>
      <c r="I239" s="92">
        <v>1583102.5</v>
      </c>
      <c r="J239" s="93"/>
      <c r="K239" s="92">
        <v>6332410</v>
      </c>
      <c r="M239" s="60"/>
      <c r="S239" s="71"/>
      <c r="T239" s="72"/>
      <c r="U239" s="71"/>
      <c r="AF239" s="41"/>
    </row>
    <row r="240" spans="1:32" s="40" customFormat="1" ht="15" customHeight="1" x14ac:dyDescent="0.25">
      <c r="A240" s="106"/>
      <c r="B240" s="107"/>
      <c r="C240" s="64" t="s">
        <v>17</v>
      </c>
      <c r="D240" s="64" t="s">
        <v>10</v>
      </c>
      <c r="E240" s="172" t="s">
        <v>479</v>
      </c>
      <c r="F240" s="187" t="s">
        <v>480</v>
      </c>
      <c r="G240" s="91"/>
      <c r="H240" s="57"/>
      <c r="I240" s="92">
        <v>2446998.4500000002</v>
      </c>
      <c r="J240" s="93"/>
      <c r="K240" s="92">
        <v>9787993.8000000007</v>
      </c>
      <c r="M240" s="60"/>
      <c r="S240" s="71"/>
      <c r="T240" s="72"/>
      <c r="U240" s="71"/>
      <c r="AF240" s="41"/>
    </row>
    <row r="241" spans="1:32" s="40" customFormat="1" ht="15" customHeight="1" x14ac:dyDescent="0.25">
      <c r="A241" s="106"/>
      <c r="B241" s="107"/>
      <c r="C241" s="64" t="s">
        <v>17</v>
      </c>
      <c r="D241" s="64" t="s">
        <v>10</v>
      </c>
      <c r="E241" s="172" t="s">
        <v>481</v>
      </c>
      <c r="F241" s="187" t="s">
        <v>482</v>
      </c>
      <c r="G241" s="91"/>
      <c r="H241" s="57"/>
      <c r="I241" s="92">
        <v>0</v>
      </c>
      <c r="J241" s="93"/>
      <c r="K241" s="92">
        <v>0</v>
      </c>
      <c r="M241" s="60"/>
      <c r="S241" s="71"/>
      <c r="T241" s="72"/>
      <c r="U241" s="71"/>
      <c r="AF241" s="41"/>
    </row>
    <row r="242" spans="1:32" s="40" customFormat="1" ht="15" customHeight="1" x14ac:dyDescent="0.25">
      <c r="A242" s="106"/>
      <c r="B242" s="107"/>
      <c r="C242" s="64" t="s">
        <v>17</v>
      </c>
      <c r="D242" s="64" t="s">
        <v>10</v>
      </c>
      <c r="E242" s="170" t="s">
        <v>483</v>
      </c>
      <c r="F242" s="180" t="s">
        <v>484</v>
      </c>
      <c r="G242" s="135"/>
      <c r="H242" s="57"/>
      <c r="I242" s="92">
        <v>0</v>
      </c>
      <c r="J242" s="93"/>
      <c r="K242" s="92">
        <v>0</v>
      </c>
      <c r="M242" s="60"/>
      <c r="S242" s="71"/>
      <c r="T242" s="72"/>
      <c r="U242" s="71"/>
      <c r="AF242" s="41"/>
    </row>
    <row r="243" spans="1:32" s="40" customFormat="1" ht="15" customHeight="1" x14ac:dyDescent="0.25">
      <c r="A243" s="106" t="s">
        <v>13</v>
      </c>
      <c r="B243" s="107"/>
      <c r="C243" s="64" t="s">
        <v>17</v>
      </c>
      <c r="D243" s="64" t="s">
        <v>17</v>
      </c>
      <c r="E243" s="167" t="s">
        <v>485</v>
      </c>
      <c r="F243" s="185" t="s">
        <v>486</v>
      </c>
      <c r="G243" s="186">
        <f>SUM(G244:G248)</f>
        <v>0</v>
      </c>
      <c r="H243" s="57"/>
      <c r="I243" s="184">
        <v>3616832.7599999993</v>
      </c>
      <c r="J243" s="114"/>
      <c r="K243" s="184">
        <v>14467331.039999997</v>
      </c>
      <c r="M243" s="60"/>
      <c r="S243" s="71"/>
      <c r="T243" s="72"/>
      <c r="U243" s="71"/>
      <c r="AF243" s="41"/>
    </row>
    <row r="244" spans="1:32" s="40" customFormat="1" ht="15" customHeight="1" x14ac:dyDescent="0.25">
      <c r="A244" s="106"/>
      <c r="B244" s="107" t="s">
        <v>9</v>
      </c>
      <c r="C244" s="64" t="s">
        <v>9</v>
      </c>
      <c r="D244" s="64" t="s">
        <v>10</v>
      </c>
      <c r="E244" s="170" t="s">
        <v>487</v>
      </c>
      <c r="F244" s="180" t="s">
        <v>488</v>
      </c>
      <c r="G244" s="135"/>
      <c r="H244" s="57"/>
      <c r="I244" s="92">
        <v>0</v>
      </c>
      <c r="J244" s="93"/>
      <c r="K244" s="92">
        <v>0</v>
      </c>
      <c r="M244" s="60"/>
      <c r="S244" s="71"/>
      <c r="T244" s="72"/>
      <c r="U244" s="71"/>
      <c r="AF244" s="41"/>
    </row>
    <row r="245" spans="1:32" s="88" customFormat="1" ht="15" customHeight="1" x14ac:dyDescent="0.25">
      <c r="A245" s="73"/>
      <c r="B245" s="81"/>
      <c r="C245" s="64" t="s">
        <v>17</v>
      </c>
      <c r="D245" s="64" t="s">
        <v>10</v>
      </c>
      <c r="E245" s="170" t="s">
        <v>489</v>
      </c>
      <c r="F245" s="180" t="s">
        <v>490</v>
      </c>
      <c r="G245" s="135"/>
      <c r="H245" s="57"/>
      <c r="I245" s="92">
        <v>0</v>
      </c>
      <c r="J245" s="93"/>
      <c r="K245" s="92">
        <v>0</v>
      </c>
      <c r="M245" s="60"/>
      <c r="S245" s="71"/>
      <c r="T245" s="72"/>
      <c r="U245" s="71"/>
      <c r="AF245" s="41"/>
    </row>
    <row r="246" spans="1:32" s="88" customFormat="1" ht="15" customHeight="1" x14ac:dyDescent="0.25">
      <c r="A246" s="73"/>
      <c r="B246" s="81" t="s">
        <v>145</v>
      </c>
      <c r="C246" s="64" t="s">
        <v>145</v>
      </c>
      <c r="D246" s="64" t="s">
        <v>10</v>
      </c>
      <c r="E246" s="170" t="s">
        <v>491</v>
      </c>
      <c r="F246" s="180" t="s">
        <v>492</v>
      </c>
      <c r="G246" s="135"/>
      <c r="H246" s="57"/>
      <c r="I246" s="92">
        <v>0</v>
      </c>
      <c r="J246" s="93"/>
      <c r="K246" s="92">
        <v>0</v>
      </c>
      <c r="M246" s="60"/>
      <c r="S246" s="71"/>
      <c r="T246" s="72"/>
      <c r="U246" s="71"/>
      <c r="AF246" s="41"/>
    </row>
    <row r="247" spans="1:32" s="88" customFormat="1" ht="15" customHeight="1" x14ac:dyDescent="0.25">
      <c r="A247" s="73"/>
      <c r="B247" s="81"/>
      <c r="C247" s="64" t="s">
        <v>17</v>
      </c>
      <c r="D247" s="64" t="s">
        <v>10</v>
      </c>
      <c r="E247" s="170" t="s">
        <v>493</v>
      </c>
      <c r="F247" s="180" t="s">
        <v>494</v>
      </c>
      <c r="G247" s="135"/>
      <c r="H247" s="57"/>
      <c r="I247" s="92">
        <v>3396053.8599999994</v>
      </c>
      <c r="J247" s="93"/>
      <c r="K247" s="92">
        <v>13584215.439999998</v>
      </c>
      <c r="M247" s="60"/>
      <c r="S247" s="71"/>
      <c r="T247" s="72"/>
      <c r="U247" s="71"/>
      <c r="AF247" s="41"/>
    </row>
    <row r="248" spans="1:32" s="88" customFormat="1" ht="15" customHeight="1" x14ac:dyDescent="0.25">
      <c r="A248" s="73"/>
      <c r="B248" s="81"/>
      <c r="C248" s="64" t="s">
        <v>17</v>
      </c>
      <c r="D248" s="64" t="s">
        <v>10</v>
      </c>
      <c r="E248" s="170" t="s">
        <v>495</v>
      </c>
      <c r="F248" s="180" t="s">
        <v>496</v>
      </c>
      <c r="G248" s="135"/>
      <c r="H248" s="57"/>
      <c r="I248" s="92">
        <v>220778.9</v>
      </c>
      <c r="J248" s="93"/>
      <c r="K248" s="92">
        <v>883115.6</v>
      </c>
      <c r="M248" s="60"/>
      <c r="S248" s="71"/>
      <c r="T248" s="72"/>
      <c r="U248" s="71"/>
      <c r="AF248" s="41"/>
    </row>
    <row r="249" spans="1:32" s="88" customFormat="1" ht="15" customHeight="1" x14ac:dyDescent="0.25">
      <c r="A249" s="73" t="s">
        <v>13</v>
      </c>
      <c r="B249" s="81"/>
      <c r="C249" s="64" t="s">
        <v>17</v>
      </c>
      <c r="D249" s="64" t="s">
        <v>17</v>
      </c>
      <c r="E249" s="167" t="s">
        <v>497</v>
      </c>
      <c r="F249" s="185" t="s">
        <v>498</v>
      </c>
      <c r="G249" s="186">
        <f>SUM(G250:G255)</f>
        <v>0</v>
      </c>
      <c r="H249" s="57"/>
      <c r="I249" s="184">
        <v>3457232.21</v>
      </c>
      <c r="J249" s="114"/>
      <c r="K249" s="184">
        <v>13828928.84</v>
      </c>
      <c r="M249" s="60"/>
      <c r="S249" s="71"/>
      <c r="T249" s="72"/>
      <c r="U249" s="71"/>
      <c r="AF249" s="41"/>
    </row>
    <row r="250" spans="1:32" s="88" customFormat="1" ht="15" customHeight="1" x14ac:dyDescent="0.25">
      <c r="A250" s="73"/>
      <c r="B250" s="81" t="s">
        <v>9</v>
      </c>
      <c r="C250" s="64" t="s">
        <v>9</v>
      </c>
      <c r="D250" s="64" t="s">
        <v>10</v>
      </c>
      <c r="E250" s="170" t="s">
        <v>499</v>
      </c>
      <c r="F250" s="180" t="s">
        <v>500</v>
      </c>
      <c r="G250" s="135"/>
      <c r="H250" s="57"/>
      <c r="I250" s="92">
        <v>2410130</v>
      </c>
      <c r="J250" s="93"/>
      <c r="K250" s="92">
        <v>9640520</v>
      </c>
      <c r="M250" s="60"/>
      <c r="S250" s="71"/>
      <c r="T250" s="72"/>
      <c r="U250" s="71"/>
      <c r="AF250" s="41"/>
    </row>
    <row r="251" spans="1:32" s="88" customFormat="1" ht="15" customHeight="1" x14ac:dyDescent="0.25">
      <c r="A251" s="73"/>
      <c r="B251" s="81"/>
      <c r="C251" s="64" t="s">
        <v>17</v>
      </c>
      <c r="D251" s="64" t="s">
        <v>10</v>
      </c>
      <c r="E251" s="170" t="s">
        <v>501</v>
      </c>
      <c r="F251" s="180" t="s">
        <v>502</v>
      </c>
      <c r="G251" s="135"/>
      <c r="H251" s="57"/>
      <c r="I251" s="92">
        <v>0</v>
      </c>
      <c r="J251" s="93"/>
      <c r="K251" s="92">
        <v>0</v>
      </c>
      <c r="M251" s="60"/>
      <c r="S251" s="71"/>
      <c r="T251" s="72"/>
      <c r="U251" s="71"/>
      <c r="AF251" s="41"/>
    </row>
    <row r="252" spans="1:32" s="88" customFormat="1" ht="15" customHeight="1" x14ac:dyDescent="0.25">
      <c r="A252" s="73"/>
      <c r="B252" s="81" t="s">
        <v>138</v>
      </c>
      <c r="C252" s="64" t="s">
        <v>138</v>
      </c>
      <c r="D252" s="64" t="s">
        <v>10</v>
      </c>
      <c r="E252" s="170" t="s">
        <v>503</v>
      </c>
      <c r="F252" s="180" t="s">
        <v>504</v>
      </c>
      <c r="G252" s="135"/>
      <c r="H252" s="57"/>
      <c r="I252" s="92">
        <v>508864.21</v>
      </c>
      <c r="J252" s="93"/>
      <c r="K252" s="92">
        <v>2035456.84</v>
      </c>
      <c r="M252" s="60"/>
      <c r="S252" s="71"/>
      <c r="T252" s="72"/>
      <c r="U252" s="71"/>
      <c r="AF252" s="41"/>
    </row>
    <row r="253" spans="1:32" s="88" customFormat="1" ht="15" customHeight="1" x14ac:dyDescent="0.25">
      <c r="A253" s="73"/>
      <c r="B253" s="81"/>
      <c r="C253" s="64" t="s">
        <v>17</v>
      </c>
      <c r="D253" s="64" t="s">
        <v>10</v>
      </c>
      <c r="E253" s="170" t="s">
        <v>505</v>
      </c>
      <c r="F253" s="180" t="s">
        <v>506</v>
      </c>
      <c r="G253" s="135"/>
      <c r="H253" s="57"/>
      <c r="I253" s="92">
        <v>538238</v>
      </c>
      <c r="J253" s="93"/>
      <c r="K253" s="92">
        <v>2152952</v>
      </c>
      <c r="M253" s="60"/>
      <c r="S253" s="71"/>
      <c r="T253" s="72"/>
      <c r="U253" s="71"/>
      <c r="AF253" s="41"/>
    </row>
    <row r="254" spans="1:32" s="88" customFormat="1" ht="15" customHeight="1" x14ac:dyDescent="0.25">
      <c r="A254" s="73"/>
      <c r="B254" s="81"/>
      <c r="C254" s="64" t="s">
        <v>17</v>
      </c>
      <c r="D254" s="64" t="s">
        <v>10</v>
      </c>
      <c r="E254" s="170" t="s">
        <v>507</v>
      </c>
      <c r="F254" s="180" t="s">
        <v>508</v>
      </c>
      <c r="G254" s="135"/>
      <c r="H254" s="57"/>
      <c r="I254" s="92">
        <v>0</v>
      </c>
      <c r="J254" s="93"/>
      <c r="K254" s="92">
        <v>0</v>
      </c>
      <c r="M254" s="60"/>
      <c r="S254" s="71"/>
      <c r="T254" s="72"/>
      <c r="U254" s="71"/>
      <c r="AF254" s="41"/>
    </row>
    <row r="255" spans="1:32" s="88" customFormat="1" ht="15" customHeight="1" x14ac:dyDescent="0.25">
      <c r="A255" s="73"/>
      <c r="B255" s="81"/>
      <c r="C255" s="64" t="s">
        <v>17</v>
      </c>
      <c r="D255" s="64" t="s">
        <v>10</v>
      </c>
      <c r="E255" s="170" t="s">
        <v>509</v>
      </c>
      <c r="F255" s="180" t="s">
        <v>510</v>
      </c>
      <c r="G255" s="135"/>
      <c r="H255" s="57"/>
      <c r="I255" s="92">
        <v>0</v>
      </c>
      <c r="J255" s="93"/>
      <c r="K255" s="92">
        <v>0</v>
      </c>
      <c r="M255" s="60"/>
      <c r="S255" s="71"/>
      <c r="T255" s="72"/>
      <c r="U255" s="71"/>
      <c r="AF255" s="41"/>
    </row>
    <row r="256" spans="1:32" s="88" customFormat="1" ht="15" customHeight="1" x14ac:dyDescent="0.25">
      <c r="A256" s="73" t="s">
        <v>13</v>
      </c>
      <c r="B256" s="81"/>
      <c r="C256" s="64" t="s">
        <v>17</v>
      </c>
      <c r="D256" s="64" t="s">
        <v>17</v>
      </c>
      <c r="E256" s="167" t="s">
        <v>511</v>
      </c>
      <c r="F256" s="185" t="s">
        <v>512</v>
      </c>
      <c r="G256" s="189">
        <f>SUM(G257:G261)</f>
        <v>0</v>
      </c>
      <c r="H256" s="57"/>
      <c r="I256" s="190">
        <v>700700.94000000006</v>
      </c>
      <c r="J256" s="69"/>
      <c r="K256" s="190">
        <v>2802803.7600000002</v>
      </c>
      <c r="M256" s="60"/>
      <c r="S256" s="71"/>
      <c r="T256" s="72"/>
      <c r="U256" s="71"/>
      <c r="AF256" s="41"/>
    </row>
    <row r="257" spans="1:32" s="88" customFormat="1" ht="15" customHeight="1" x14ac:dyDescent="0.25">
      <c r="A257" s="73"/>
      <c r="B257" s="81" t="s">
        <v>9</v>
      </c>
      <c r="C257" s="64" t="s">
        <v>9</v>
      </c>
      <c r="D257" s="64" t="s">
        <v>10</v>
      </c>
      <c r="E257" s="170" t="s">
        <v>513</v>
      </c>
      <c r="F257" s="180" t="s">
        <v>514</v>
      </c>
      <c r="G257" s="135"/>
      <c r="H257" s="57"/>
      <c r="I257" s="92">
        <v>86.75</v>
      </c>
      <c r="J257" s="93"/>
      <c r="K257" s="92">
        <v>347</v>
      </c>
      <c r="M257" s="60"/>
      <c r="S257" s="71"/>
      <c r="T257" s="72"/>
      <c r="U257" s="71"/>
      <c r="AF257" s="41"/>
    </row>
    <row r="258" spans="1:32" s="88" customFormat="1" ht="15" customHeight="1" x14ac:dyDescent="0.25">
      <c r="A258" s="73"/>
      <c r="B258" s="81"/>
      <c r="C258" s="64" t="s">
        <v>17</v>
      </c>
      <c r="D258" s="64" t="s">
        <v>10</v>
      </c>
      <c r="E258" s="170" t="s">
        <v>515</v>
      </c>
      <c r="F258" s="180" t="s">
        <v>516</v>
      </c>
      <c r="G258" s="135"/>
      <c r="H258" s="57"/>
      <c r="I258" s="92">
        <v>0</v>
      </c>
      <c r="J258" s="93"/>
      <c r="K258" s="92">
        <v>0</v>
      </c>
      <c r="M258" s="60"/>
      <c r="S258" s="71"/>
      <c r="T258" s="72"/>
      <c r="U258" s="71"/>
      <c r="AF258" s="41"/>
    </row>
    <row r="259" spans="1:32" s="88" customFormat="1" ht="15" customHeight="1" x14ac:dyDescent="0.25">
      <c r="A259" s="73"/>
      <c r="B259" s="81" t="s">
        <v>138</v>
      </c>
      <c r="C259" s="64" t="s">
        <v>138</v>
      </c>
      <c r="D259" s="64" t="s">
        <v>10</v>
      </c>
      <c r="E259" s="170" t="s">
        <v>517</v>
      </c>
      <c r="F259" s="180" t="s">
        <v>518</v>
      </c>
      <c r="G259" s="135"/>
      <c r="H259" s="57"/>
      <c r="I259" s="92">
        <v>48715.519999999997</v>
      </c>
      <c r="J259" s="93"/>
      <c r="K259" s="92">
        <v>194862.07999999999</v>
      </c>
      <c r="M259" s="60"/>
      <c r="S259" s="71"/>
      <c r="T259" s="72"/>
      <c r="U259" s="71"/>
      <c r="AF259" s="41"/>
    </row>
    <row r="260" spans="1:32" s="88" customFormat="1" ht="15" customHeight="1" x14ac:dyDescent="0.25">
      <c r="A260" s="73"/>
      <c r="B260" s="81"/>
      <c r="C260" s="64" t="s">
        <v>17</v>
      </c>
      <c r="D260" s="64" t="s">
        <v>10</v>
      </c>
      <c r="E260" s="170" t="s">
        <v>519</v>
      </c>
      <c r="F260" s="180" t="s">
        <v>520</v>
      </c>
      <c r="G260" s="135"/>
      <c r="H260" s="57"/>
      <c r="I260" s="92">
        <v>651898.67000000004</v>
      </c>
      <c r="J260" s="93"/>
      <c r="K260" s="92">
        <v>2607594.6800000002</v>
      </c>
      <c r="M260" s="60"/>
      <c r="S260" s="71"/>
      <c r="T260" s="72"/>
      <c r="U260" s="71"/>
      <c r="AF260" s="41"/>
    </row>
    <row r="261" spans="1:32" s="88" customFormat="1" ht="15" customHeight="1" x14ac:dyDescent="0.25">
      <c r="A261" s="73"/>
      <c r="B261" s="81"/>
      <c r="C261" s="64" t="s">
        <v>17</v>
      </c>
      <c r="D261" s="64" t="s">
        <v>10</v>
      </c>
      <c r="E261" s="170" t="s">
        <v>521</v>
      </c>
      <c r="F261" s="180" t="s">
        <v>522</v>
      </c>
      <c r="G261" s="135"/>
      <c r="H261" s="57"/>
      <c r="I261" s="92">
        <v>0</v>
      </c>
      <c r="J261" s="93"/>
      <c r="K261" s="92">
        <v>0</v>
      </c>
      <c r="M261" s="60"/>
      <c r="S261" s="71"/>
      <c r="T261" s="72"/>
      <c r="U261" s="71"/>
      <c r="AF261" s="41"/>
    </row>
    <row r="262" spans="1:32" s="88" customFormat="1" ht="15" customHeight="1" x14ac:dyDescent="0.25">
      <c r="A262" s="73" t="s">
        <v>13</v>
      </c>
      <c r="B262" s="81"/>
      <c r="C262" s="64" t="s">
        <v>17</v>
      </c>
      <c r="D262" s="64" t="s">
        <v>17</v>
      </c>
      <c r="E262" s="167" t="s">
        <v>523</v>
      </c>
      <c r="F262" s="185" t="s">
        <v>524</v>
      </c>
      <c r="G262" s="189">
        <f>SUM(G263:G266)</f>
        <v>0</v>
      </c>
      <c r="H262" s="57"/>
      <c r="I262" s="190">
        <v>1442903.7</v>
      </c>
      <c r="J262" s="69"/>
      <c r="K262" s="190">
        <v>5771614.7999999998</v>
      </c>
      <c r="M262" s="60"/>
      <c r="S262" s="71"/>
      <c r="T262" s="72"/>
      <c r="U262" s="71"/>
      <c r="AF262" s="41"/>
    </row>
    <row r="263" spans="1:32" s="88" customFormat="1" ht="15" customHeight="1" x14ac:dyDescent="0.25">
      <c r="A263" s="73"/>
      <c r="B263" s="81" t="s">
        <v>9</v>
      </c>
      <c r="C263" s="64" t="s">
        <v>9</v>
      </c>
      <c r="D263" s="64" t="s">
        <v>10</v>
      </c>
      <c r="E263" s="170" t="s">
        <v>525</v>
      </c>
      <c r="F263" s="180" t="s">
        <v>526</v>
      </c>
      <c r="G263" s="135"/>
      <c r="H263" s="57"/>
      <c r="I263" s="92">
        <v>0</v>
      </c>
      <c r="J263" s="93"/>
      <c r="K263" s="92">
        <v>0</v>
      </c>
      <c r="M263" s="60"/>
      <c r="S263" s="71"/>
      <c r="T263" s="72"/>
      <c r="U263" s="71"/>
      <c r="AF263" s="41"/>
    </row>
    <row r="264" spans="1:32" s="88" customFormat="1" ht="15" customHeight="1" x14ac:dyDescent="0.25">
      <c r="A264" s="73"/>
      <c r="B264" s="81"/>
      <c r="C264" s="64" t="s">
        <v>17</v>
      </c>
      <c r="D264" s="64" t="s">
        <v>10</v>
      </c>
      <c r="E264" s="170" t="s">
        <v>527</v>
      </c>
      <c r="F264" s="180" t="s">
        <v>528</v>
      </c>
      <c r="G264" s="135"/>
      <c r="H264" s="57"/>
      <c r="I264" s="92">
        <v>0</v>
      </c>
      <c r="J264" s="93"/>
      <c r="K264" s="92">
        <v>0</v>
      </c>
      <c r="M264" s="60"/>
      <c r="S264" s="71"/>
      <c r="T264" s="72"/>
      <c r="U264" s="71"/>
      <c r="AF264" s="41"/>
    </row>
    <row r="265" spans="1:32" s="88" customFormat="1" ht="15" customHeight="1" x14ac:dyDescent="0.25">
      <c r="A265" s="73"/>
      <c r="B265" s="81" t="s">
        <v>138</v>
      </c>
      <c r="C265" s="64" t="s">
        <v>138</v>
      </c>
      <c r="D265" s="64" t="s">
        <v>10</v>
      </c>
      <c r="E265" s="170" t="s">
        <v>529</v>
      </c>
      <c r="F265" s="180" t="s">
        <v>530</v>
      </c>
      <c r="G265" s="135"/>
      <c r="H265" s="57"/>
      <c r="I265" s="92">
        <v>24276.54</v>
      </c>
      <c r="J265" s="93"/>
      <c r="K265" s="92">
        <v>97106.16</v>
      </c>
      <c r="M265" s="60"/>
      <c r="S265" s="71"/>
      <c r="T265" s="72"/>
      <c r="U265" s="71"/>
      <c r="AF265" s="41"/>
    </row>
    <row r="266" spans="1:32" s="88" customFormat="1" ht="15" customHeight="1" x14ac:dyDescent="0.25">
      <c r="A266" s="73"/>
      <c r="B266" s="81"/>
      <c r="C266" s="64" t="s">
        <v>17</v>
      </c>
      <c r="D266" s="64" t="s">
        <v>10</v>
      </c>
      <c r="E266" s="170" t="s">
        <v>531</v>
      </c>
      <c r="F266" s="180" t="s">
        <v>532</v>
      </c>
      <c r="G266" s="135"/>
      <c r="H266" s="57"/>
      <c r="I266" s="92">
        <v>1418627.16</v>
      </c>
      <c r="J266" s="93"/>
      <c r="K266" s="92">
        <v>5674508.6399999997</v>
      </c>
      <c r="M266" s="60"/>
      <c r="S266" s="71"/>
      <c r="T266" s="72"/>
      <c r="U266" s="71"/>
      <c r="AF266" s="41"/>
    </row>
    <row r="267" spans="1:32" s="88" customFormat="1" ht="15" customHeight="1" x14ac:dyDescent="0.25">
      <c r="A267" s="73" t="s">
        <v>13</v>
      </c>
      <c r="B267" s="81"/>
      <c r="C267" s="64" t="s">
        <v>17</v>
      </c>
      <c r="D267" s="64" t="s">
        <v>17</v>
      </c>
      <c r="E267" s="167" t="s">
        <v>533</v>
      </c>
      <c r="F267" s="185" t="s">
        <v>534</v>
      </c>
      <c r="G267" s="183">
        <f>+G268+SUM(G271:G275)</f>
        <v>0</v>
      </c>
      <c r="H267" s="57"/>
      <c r="I267" s="191">
        <v>4431481.16</v>
      </c>
      <c r="J267" s="192"/>
      <c r="K267" s="191">
        <v>17725924.640000001</v>
      </c>
      <c r="M267" s="60"/>
      <c r="S267" s="71"/>
      <c r="T267" s="72"/>
      <c r="U267" s="71"/>
      <c r="AF267" s="41"/>
    </row>
    <row r="268" spans="1:32" s="88" customFormat="1" ht="15" customHeight="1" x14ac:dyDescent="0.25">
      <c r="A268" s="73" t="s">
        <v>13</v>
      </c>
      <c r="B268" s="81" t="s">
        <v>9</v>
      </c>
      <c r="C268" s="64" t="s">
        <v>9</v>
      </c>
      <c r="D268" s="64" t="s">
        <v>17</v>
      </c>
      <c r="E268" s="170" t="s">
        <v>535</v>
      </c>
      <c r="F268" s="180" t="s">
        <v>536</v>
      </c>
      <c r="G268" s="91">
        <f>+G269+G270</f>
        <v>0</v>
      </c>
      <c r="H268" s="57"/>
      <c r="I268" s="92">
        <v>0</v>
      </c>
      <c r="J268" s="93"/>
      <c r="K268" s="92">
        <v>0</v>
      </c>
      <c r="M268" s="60"/>
      <c r="S268" s="71"/>
      <c r="T268" s="72"/>
      <c r="U268" s="71"/>
      <c r="AF268" s="41"/>
    </row>
    <row r="269" spans="1:32" s="40" customFormat="1" ht="15" customHeight="1" x14ac:dyDescent="0.25">
      <c r="A269" s="106"/>
      <c r="B269" s="107" t="s">
        <v>9</v>
      </c>
      <c r="C269" s="64" t="s">
        <v>9</v>
      </c>
      <c r="D269" s="64" t="s">
        <v>10</v>
      </c>
      <c r="E269" s="172" t="s">
        <v>537</v>
      </c>
      <c r="F269" s="187" t="s">
        <v>538</v>
      </c>
      <c r="G269" s="91"/>
      <c r="H269" s="57"/>
      <c r="I269" s="92">
        <v>0</v>
      </c>
      <c r="J269" s="93"/>
      <c r="K269" s="92">
        <v>0</v>
      </c>
      <c r="M269" s="60"/>
      <c r="S269" s="71"/>
      <c r="T269" s="72"/>
      <c r="U269" s="71"/>
      <c r="AF269" s="41"/>
    </row>
    <row r="270" spans="1:32" s="40" customFormat="1" ht="15" customHeight="1" x14ac:dyDescent="0.25">
      <c r="A270" s="106"/>
      <c r="B270" s="107" t="s">
        <v>9</v>
      </c>
      <c r="C270" s="64" t="s">
        <v>9</v>
      </c>
      <c r="D270" s="64" t="s">
        <v>10</v>
      </c>
      <c r="E270" s="172" t="s">
        <v>539</v>
      </c>
      <c r="F270" s="187" t="s">
        <v>540</v>
      </c>
      <c r="G270" s="91"/>
      <c r="H270" s="57"/>
      <c r="I270" s="92">
        <v>0</v>
      </c>
      <c r="J270" s="93"/>
      <c r="K270" s="92">
        <v>0</v>
      </c>
      <c r="M270" s="60"/>
      <c r="S270" s="71"/>
      <c r="T270" s="72"/>
      <c r="U270" s="71"/>
      <c r="AF270" s="41"/>
    </row>
    <row r="271" spans="1:32" s="88" customFormat="1" ht="15" customHeight="1" x14ac:dyDescent="0.25">
      <c r="A271" s="73"/>
      <c r="B271" s="81"/>
      <c r="C271" s="64" t="s">
        <v>17</v>
      </c>
      <c r="D271" s="64" t="s">
        <v>10</v>
      </c>
      <c r="E271" s="170" t="s">
        <v>541</v>
      </c>
      <c r="F271" s="180" t="s">
        <v>542</v>
      </c>
      <c r="G271" s="135"/>
      <c r="H271" s="57"/>
      <c r="I271" s="92">
        <v>0</v>
      </c>
      <c r="J271" s="93"/>
      <c r="K271" s="92">
        <v>0</v>
      </c>
      <c r="M271" s="60"/>
      <c r="S271" s="71"/>
      <c r="T271" s="72"/>
      <c r="U271" s="71"/>
      <c r="AF271" s="41"/>
    </row>
    <row r="272" spans="1:32" s="88" customFormat="1" ht="15" customHeight="1" x14ac:dyDescent="0.25">
      <c r="A272" s="73"/>
      <c r="B272" s="81" t="s">
        <v>138</v>
      </c>
      <c r="C272" s="64" t="s">
        <v>138</v>
      </c>
      <c r="D272" s="64" t="s">
        <v>10</v>
      </c>
      <c r="E272" s="170" t="s">
        <v>543</v>
      </c>
      <c r="F272" s="180" t="s">
        <v>544</v>
      </c>
      <c r="G272" s="135"/>
      <c r="H272" s="57"/>
      <c r="I272" s="92">
        <v>0</v>
      </c>
      <c r="J272" s="93"/>
      <c r="K272" s="92">
        <v>0</v>
      </c>
      <c r="M272" s="60"/>
      <c r="S272" s="71"/>
      <c r="T272" s="72"/>
      <c r="U272" s="71"/>
      <c r="AF272" s="41"/>
    </row>
    <row r="273" spans="1:32" s="88" customFormat="1" ht="15" customHeight="1" x14ac:dyDescent="0.25">
      <c r="A273" s="73"/>
      <c r="B273" s="81" t="s">
        <v>145</v>
      </c>
      <c r="C273" s="64" t="s">
        <v>145</v>
      </c>
      <c r="D273" s="64" t="s">
        <v>10</v>
      </c>
      <c r="E273" s="170" t="s">
        <v>545</v>
      </c>
      <c r="F273" s="180" t="s">
        <v>546</v>
      </c>
      <c r="G273" s="135"/>
      <c r="H273" s="57"/>
      <c r="I273" s="92">
        <v>0</v>
      </c>
      <c r="J273" s="93"/>
      <c r="K273" s="92">
        <v>0</v>
      </c>
      <c r="M273" s="60"/>
      <c r="S273" s="71"/>
      <c r="T273" s="72"/>
      <c r="U273" s="71"/>
      <c r="AF273" s="41"/>
    </row>
    <row r="274" spans="1:32" s="88" customFormat="1" ht="15" customHeight="1" x14ac:dyDescent="0.25">
      <c r="A274" s="73"/>
      <c r="B274" s="81"/>
      <c r="C274" s="64" t="s">
        <v>17</v>
      </c>
      <c r="D274" s="64" t="s">
        <v>10</v>
      </c>
      <c r="E274" s="170" t="s">
        <v>547</v>
      </c>
      <c r="F274" s="180" t="s">
        <v>548</v>
      </c>
      <c r="G274" s="135"/>
      <c r="H274" s="57"/>
      <c r="I274" s="92">
        <v>4377095.5600000005</v>
      </c>
      <c r="J274" s="93"/>
      <c r="K274" s="92">
        <v>17508382.240000002</v>
      </c>
      <c r="M274" s="60"/>
      <c r="S274" s="71"/>
      <c r="T274" s="72"/>
      <c r="U274" s="71"/>
      <c r="AF274" s="41"/>
    </row>
    <row r="275" spans="1:32" s="88" customFormat="1" ht="15" customHeight="1" x14ac:dyDescent="0.25">
      <c r="A275" s="73"/>
      <c r="B275" s="81"/>
      <c r="C275" s="64" t="s">
        <v>17</v>
      </c>
      <c r="D275" s="64" t="s">
        <v>10</v>
      </c>
      <c r="E275" s="170" t="s">
        <v>549</v>
      </c>
      <c r="F275" s="180" t="s">
        <v>550</v>
      </c>
      <c r="G275" s="135"/>
      <c r="H275" s="57"/>
      <c r="I275" s="92">
        <v>54385.599999999999</v>
      </c>
      <c r="J275" s="93"/>
      <c r="K275" s="92">
        <v>217542.39999999999</v>
      </c>
      <c r="M275" s="60"/>
      <c r="S275" s="71"/>
      <c r="T275" s="72"/>
      <c r="U275" s="71"/>
      <c r="AF275" s="41"/>
    </row>
    <row r="276" spans="1:32" s="88" customFormat="1" ht="15" customHeight="1" x14ac:dyDescent="0.25">
      <c r="A276" s="73" t="s">
        <v>13</v>
      </c>
      <c r="B276" s="81"/>
      <c r="C276" s="64" t="s">
        <v>17</v>
      </c>
      <c r="D276" s="64" t="s">
        <v>17</v>
      </c>
      <c r="E276" s="167" t="s">
        <v>551</v>
      </c>
      <c r="F276" s="185" t="s">
        <v>552</v>
      </c>
      <c r="G276" s="186">
        <f>SUM(G277:G283)</f>
        <v>0</v>
      </c>
      <c r="H276" s="57"/>
      <c r="I276" s="184">
        <v>570145.81000000006</v>
      </c>
      <c r="J276" s="114"/>
      <c r="K276" s="184">
        <v>2280583.2400000002</v>
      </c>
      <c r="M276" s="60"/>
      <c r="S276" s="71"/>
      <c r="T276" s="72"/>
      <c r="U276" s="71"/>
      <c r="AF276" s="41"/>
    </row>
    <row r="277" spans="1:32" s="88" customFormat="1" ht="15" customHeight="1" x14ac:dyDescent="0.25">
      <c r="A277" s="73"/>
      <c r="B277" s="81"/>
      <c r="C277" s="64" t="s">
        <v>17</v>
      </c>
      <c r="D277" s="64" t="s">
        <v>10</v>
      </c>
      <c r="E277" s="170" t="s">
        <v>553</v>
      </c>
      <c r="F277" s="180" t="s">
        <v>554</v>
      </c>
      <c r="G277" s="135"/>
      <c r="H277" s="57"/>
      <c r="I277" s="92">
        <v>0</v>
      </c>
      <c r="J277" s="93"/>
      <c r="K277" s="92">
        <v>0</v>
      </c>
      <c r="M277" s="60"/>
      <c r="S277" s="71"/>
      <c r="T277" s="72"/>
      <c r="U277" s="71"/>
      <c r="AF277" s="41"/>
    </row>
    <row r="278" spans="1:32" s="88" customFormat="1" ht="15" customHeight="1" x14ac:dyDescent="0.25">
      <c r="A278" s="73"/>
      <c r="B278" s="81"/>
      <c r="C278" s="64" t="s">
        <v>17</v>
      </c>
      <c r="D278" s="64" t="s">
        <v>10</v>
      </c>
      <c r="E278" s="170" t="s">
        <v>555</v>
      </c>
      <c r="F278" s="180" t="s">
        <v>556</v>
      </c>
      <c r="G278" s="135"/>
      <c r="H278" s="57"/>
      <c r="I278" s="92">
        <v>505113.75</v>
      </c>
      <c r="J278" s="93"/>
      <c r="K278" s="92">
        <v>2020455</v>
      </c>
      <c r="M278" s="60"/>
      <c r="S278" s="71"/>
      <c r="T278" s="72"/>
      <c r="U278" s="71"/>
      <c r="AF278" s="41"/>
    </row>
    <row r="279" spans="1:32" s="88" customFormat="1" ht="15" customHeight="1" x14ac:dyDescent="0.25">
      <c r="A279" s="73"/>
      <c r="B279" s="81"/>
      <c r="C279" s="64" t="s">
        <v>17</v>
      </c>
      <c r="D279" s="64" t="s">
        <v>10</v>
      </c>
      <c r="E279" s="170" t="s">
        <v>557</v>
      </c>
      <c r="F279" s="180" t="s">
        <v>558</v>
      </c>
      <c r="G279" s="135"/>
      <c r="H279" s="57"/>
      <c r="I279" s="92">
        <v>0</v>
      </c>
      <c r="J279" s="93"/>
      <c r="K279" s="92">
        <v>0</v>
      </c>
      <c r="M279" s="60"/>
      <c r="S279" s="71"/>
      <c r="T279" s="72"/>
      <c r="U279" s="71"/>
      <c r="AF279" s="41"/>
    </row>
    <row r="280" spans="1:32" s="88" customFormat="1" ht="15" customHeight="1" x14ac:dyDescent="0.25">
      <c r="A280" s="73"/>
      <c r="B280" s="81"/>
      <c r="C280" s="64" t="s">
        <v>17</v>
      </c>
      <c r="D280" s="64" t="s">
        <v>10</v>
      </c>
      <c r="E280" s="170" t="s">
        <v>559</v>
      </c>
      <c r="F280" s="180" t="s">
        <v>560</v>
      </c>
      <c r="G280" s="135"/>
      <c r="H280" s="57"/>
      <c r="I280" s="92">
        <v>0</v>
      </c>
      <c r="J280" s="93"/>
      <c r="K280" s="92">
        <v>0</v>
      </c>
      <c r="M280" s="60"/>
      <c r="S280" s="71"/>
      <c r="T280" s="72"/>
      <c r="U280" s="71"/>
      <c r="AF280" s="41"/>
    </row>
    <row r="281" spans="1:32" s="88" customFormat="1" ht="15" customHeight="1" x14ac:dyDescent="0.25">
      <c r="A281" s="73"/>
      <c r="B281" s="81" t="s">
        <v>9</v>
      </c>
      <c r="C281" s="64" t="s">
        <v>9</v>
      </c>
      <c r="D281" s="64" t="s">
        <v>10</v>
      </c>
      <c r="E281" s="170" t="s">
        <v>561</v>
      </c>
      <c r="F281" s="180" t="s">
        <v>562</v>
      </c>
      <c r="G281" s="135"/>
      <c r="H281" s="57"/>
      <c r="I281" s="92">
        <v>0</v>
      </c>
      <c r="J281" s="93"/>
      <c r="K281" s="92">
        <v>0</v>
      </c>
      <c r="M281" s="60"/>
      <c r="S281" s="71"/>
      <c r="T281" s="72"/>
      <c r="U281" s="71"/>
      <c r="AF281" s="41"/>
    </row>
    <row r="282" spans="1:32" s="88" customFormat="1" ht="15" customHeight="1" x14ac:dyDescent="0.25">
      <c r="A282" s="73"/>
      <c r="B282" s="81"/>
      <c r="C282" s="64" t="s">
        <v>17</v>
      </c>
      <c r="D282" s="64" t="s">
        <v>10</v>
      </c>
      <c r="E282" s="170" t="s">
        <v>563</v>
      </c>
      <c r="F282" s="180" t="s">
        <v>564</v>
      </c>
      <c r="G282" s="135"/>
      <c r="H282" s="57"/>
      <c r="I282" s="92">
        <v>65032.06</v>
      </c>
      <c r="J282" s="93"/>
      <c r="K282" s="92">
        <v>260128.24</v>
      </c>
      <c r="M282" s="60"/>
      <c r="S282" s="71"/>
      <c r="T282" s="72"/>
      <c r="U282" s="71"/>
      <c r="AF282" s="41"/>
    </row>
    <row r="283" spans="1:32" s="88" customFormat="1" ht="15" customHeight="1" x14ac:dyDescent="0.25">
      <c r="A283" s="73"/>
      <c r="B283" s="81" t="s">
        <v>9</v>
      </c>
      <c r="C283" s="64" t="s">
        <v>9</v>
      </c>
      <c r="D283" s="64" t="s">
        <v>10</v>
      </c>
      <c r="E283" s="170" t="s">
        <v>565</v>
      </c>
      <c r="F283" s="180" t="s">
        <v>566</v>
      </c>
      <c r="G283" s="135"/>
      <c r="H283" s="57"/>
      <c r="I283" s="92">
        <v>0</v>
      </c>
      <c r="J283" s="93"/>
      <c r="K283" s="92">
        <v>0</v>
      </c>
      <c r="M283" s="60"/>
      <c r="S283" s="71"/>
      <c r="T283" s="72"/>
      <c r="U283" s="71"/>
      <c r="AF283" s="41"/>
    </row>
    <row r="284" spans="1:32" s="88" customFormat="1" ht="15" customHeight="1" x14ac:dyDescent="0.25">
      <c r="A284" s="73" t="s">
        <v>13</v>
      </c>
      <c r="B284" s="81"/>
      <c r="C284" s="64" t="s">
        <v>17</v>
      </c>
      <c r="D284" s="64" t="s">
        <v>17</v>
      </c>
      <c r="E284" s="167" t="s">
        <v>567</v>
      </c>
      <c r="F284" s="185" t="s">
        <v>568</v>
      </c>
      <c r="G284" s="186">
        <f>SUM(G285:G291)</f>
        <v>0</v>
      </c>
      <c r="H284" s="57"/>
      <c r="I284" s="184">
        <v>1523467.4650000001</v>
      </c>
      <c r="J284" s="114"/>
      <c r="K284" s="184">
        <v>10537078.720000001</v>
      </c>
      <c r="M284" s="60"/>
      <c r="S284" s="71"/>
      <c r="T284" s="72"/>
      <c r="U284" s="71"/>
      <c r="AF284" s="41"/>
    </row>
    <row r="285" spans="1:32" s="88" customFormat="1" ht="15" customHeight="1" x14ac:dyDescent="0.25">
      <c r="A285" s="73"/>
      <c r="B285" s="81"/>
      <c r="C285" s="64" t="s">
        <v>17</v>
      </c>
      <c r="D285" s="64" t="s">
        <v>10</v>
      </c>
      <c r="E285" s="170" t="s">
        <v>569</v>
      </c>
      <c r="F285" s="180" t="s">
        <v>570</v>
      </c>
      <c r="G285" s="135"/>
      <c r="H285" s="57"/>
      <c r="I285" s="92">
        <v>15664.57</v>
      </c>
      <c r="J285" s="93"/>
      <c r="K285" s="92">
        <v>62658.28</v>
      </c>
      <c r="M285" s="60"/>
      <c r="S285" s="71"/>
      <c r="T285" s="72"/>
      <c r="U285" s="71"/>
      <c r="AF285" s="41"/>
    </row>
    <row r="286" spans="1:32" s="88" customFormat="1" ht="15" customHeight="1" x14ac:dyDescent="0.25">
      <c r="A286" s="73"/>
      <c r="B286" s="81"/>
      <c r="C286" s="64" t="s">
        <v>17</v>
      </c>
      <c r="D286" s="64" t="s">
        <v>10</v>
      </c>
      <c r="E286" s="170" t="s">
        <v>571</v>
      </c>
      <c r="F286" s="180" t="s">
        <v>572</v>
      </c>
      <c r="G286" s="135"/>
      <c r="H286" s="57"/>
      <c r="I286" s="92">
        <v>2414.15</v>
      </c>
      <c r="J286" s="93"/>
      <c r="K286" s="92">
        <v>9656.6</v>
      </c>
      <c r="M286" s="60"/>
      <c r="S286" s="71"/>
      <c r="T286" s="72"/>
      <c r="U286" s="71"/>
      <c r="AF286" s="41"/>
    </row>
    <row r="287" spans="1:32" s="88" customFormat="1" ht="15" customHeight="1" x14ac:dyDescent="0.25">
      <c r="A287" s="73"/>
      <c r="B287" s="81"/>
      <c r="C287" s="64" t="s">
        <v>17</v>
      </c>
      <c r="D287" s="64" t="s">
        <v>10</v>
      </c>
      <c r="E287" s="170" t="s">
        <v>573</v>
      </c>
      <c r="F287" s="180" t="s">
        <v>574</v>
      </c>
      <c r="G287" s="135"/>
      <c r="H287" s="57"/>
      <c r="I287" s="92">
        <v>0</v>
      </c>
      <c r="J287" s="93"/>
      <c r="K287" s="92">
        <v>0</v>
      </c>
      <c r="M287" s="60"/>
      <c r="S287" s="71"/>
      <c r="T287" s="72"/>
      <c r="U287" s="71"/>
      <c r="AF287" s="41"/>
    </row>
    <row r="288" spans="1:32" s="88" customFormat="1" ht="15" customHeight="1" x14ac:dyDescent="0.25">
      <c r="A288" s="73"/>
      <c r="B288" s="81"/>
      <c r="C288" s="64" t="s">
        <v>17</v>
      </c>
      <c r="D288" s="64" t="s">
        <v>10</v>
      </c>
      <c r="E288" s="170" t="s">
        <v>575</v>
      </c>
      <c r="F288" s="180" t="s">
        <v>576</v>
      </c>
      <c r="G288" s="135"/>
      <c r="H288" s="57"/>
      <c r="I288" s="92">
        <v>1147031.83</v>
      </c>
      <c r="J288" s="93"/>
      <c r="K288" s="92">
        <v>4588127.32</v>
      </c>
      <c r="M288" s="60"/>
      <c r="S288" s="71"/>
      <c r="T288" s="72"/>
      <c r="U288" s="71"/>
      <c r="AF288" s="41"/>
    </row>
    <row r="289" spans="1:32" s="88" customFormat="1" ht="15" customHeight="1" x14ac:dyDescent="0.25">
      <c r="A289" s="73"/>
      <c r="B289" s="81"/>
      <c r="C289" s="64" t="s">
        <v>17</v>
      </c>
      <c r="D289" s="64" t="s">
        <v>10</v>
      </c>
      <c r="E289" s="170" t="s">
        <v>577</v>
      </c>
      <c r="F289" s="180" t="s">
        <v>578</v>
      </c>
      <c r="G289" s="135"/>
      <c r="H289" s="57"/>
      <c r="I289" s="92">
        <v>343349.52499999991</v>
      </c>
      <c r="J289" s="93"/>
      <c r="K289" s="92">
        <v>5816606.96</v>
      </c>
      <c r="M289" s="60"/>
      <c r="S289" s="71"/>
      <c r="T289" s="72"/>
      <c r="U289" s="71"/>
      <c r="AF289" s="41"/>
    </row>
    <row r="290" spans="1:32" s="88" customFormat="1" ht="15" customHeight="1" x14ac:dyDescent="0.25">
      <c r="A290" s="73"/>
      <c r="B290" s="81" t="s">
        <v>9</v>
      </c>
      <c r="C290" s="64" t="s">
        <v>9</v>
      </c>
      <c r="D290" s="64" t="s">
        <v>10</v>
      </c>
      <c r="E290" s="170" t="s">
        <v>579</v>
      </c>
      <c r="F290" s="180" t="s">
        <v>580</v>
      </c>
      <c r="G290" s="135"/>
      <c r="H290" s="57"/>
      <c r="I290" s="92">
        <v>15007.39</v>
      </c>
      <c r="J290" s="93"/>
      <c r="K290" s="92">
        <v>60029.56</v>
      </c>
      <c r="M290" s="60"/>
      <c r="S290" s="71"/>
      <c r="T290" s="72"/>
      <c r="U290" s="71"/>
      <c r="AF290" s="41"/>
    </row>
    <row r="291" spans="1:32" s="143" customFormat="1" ht="15" customHeight="1" x14ac:dyDescent="0.25">
      <c r="A291" s="73"/>
      <c r="B291" s="81" t="s">
        <v>9</v>
      </c>
      <c r="C291" s="64" t="s">
        <v>9</v>
      </c>
      <c r="D291" s="64" t="s">
        <v>10</v>
      </c>
      <c r="E291" s="170" t="s">
        <v>581</v>
      </c>
      <c r="F291" s="180" t="s">
        <v>582</v>
      </c>
      <c r="G291" s="135"/>
      <c r="H291" s="193"/>
      <c r="I291" s="92">
        <v>0</v>
      </c>
      <c r="J291" s="93"/>
      <c r="K291" s="92">
        <v>0</v>
      </c>
      <c r="M291" s="179"/>
      <c r="S291" s="71"/>
      <c r="T291" s="72"/>
      <c r="U291" s="71"/>
      <c r="AF291" s="122"/>
    </row>
    <row r="292" spans="1:32" s="88" customFormat="1" ht="15" customHeight="1" x14ac:dyDescent="0.25">
      <c r="A292" s="73" t="s">
        <v>13</v>
      </c>
      <c r="B292" s="81"/>
      <c r="C292" s="64" t="s">
        <v>17</v>
      </c>
      <c r="D292" s="64" t="s">
        <v>17</v>
      </c>
      <c r="E292" s="167" t="s">
        <v>583</v>
      </c>
      <c r="F292" s="185" t="s">
        <v>584</v>
      </c>
      <c r="G292" s="186">
        <f>+G293+G294+G295+G302</f>
        <v>0</v>
      </c>
      <c r="H292" s="57"/>
      <c r="I292" s="184">
        <v>3500799.3400000003</v>
      </c>
      <c r="J292" s="114"/>
      <c r="K292" s="184">
        <v>14003197.360000001</v>
      </c>
      <c r="M292" s="60"/>
      <c r="S292" s="71"/>
      <c r="T292" s="72"/>
      <c r="U292" s="71"/>
      <c r="AF292" s="41"/>
    </row>
    <row r="293" spans="1:32" s="40" customFormat="1" ht="15" customHeight="1" x14ac:dyDescent="0.25">
      <c r="A293" s="106"/>
      <c r="B293" s="107" t="s">
        <v>9</v>
      </c>
      <c r="C293" s="64" t="s">
        <v>9</v>
      </c>
      <c r="D293" s="64" t="s">
        <v>10</v>
      </c>
      <c r="E293" s="170" t="s">
        <v>585</v>
      </c>
      <c r="F293" s="180" t="s">
        <v>586</v>
      </c>
      <c r="G293" s="135"/>
      <c r="H293" s="57"/>
      <c r="I293" s="92">
        <v>3597.75</v>
      </c>
      <c r="J293" s="93"/>
      <c r="K293" s="92">
        <v>14391</v>
      </c>
      <c r="M293" s="60"/>
      <c r="S293" s="71"/>
      <c r="T293" s="72"/>
      <c r="U293" s="71"/>
      <c r="AF293" s="41"/>
    </row>
    <row r="294" spans="1:32" s="40" customFormat="1" ht="15" customHeight="1" x14ac:dyDescent="0.25">
      <c r="A294" s="106"/>
      <c r="B294" s="107"/>
      <c r="C294" s="64" t="s">
        <v>17</v>
      </c>
      <c r="D294" s="64" t="s">
        <v>10</v>
      </c>
      <c r="E294" s="170" t="s">
        <v>587</v>
      </c>
      <c r="F294" s="180" t="s">
        <v>588</v>
      </c>
      <c r="G294" s="135"/>
      <c r="H294" s="57"/>
      <c r="I294" s="92">
        <v>0</v>
      </c>
      <c r="J294" s="93"/>
      <c r="K294" s="92">
        <v>0</v>
      </c>
      <c r="M294" s="60"/>
      <c r="S294" s="71"/>
      <c r="T294" s="72"/>
      <c r="U294" s="71"/>
      <c r="AF294" s="41"/>
    </row>
    <row r="295" spans="1:32" s="40" customFormat="1" ht="15" customHeight="1" x14ac:dyDescent="0.25">
      <c r="A295" s="106" t="s">
        <v>13</v>
      </c>
      <c r="B295" s="107"/>
      <c r="C295" s="64" t="s">
        <v>17</v>
      </c>
      <c r="D295" s="64" t="s">
        <v>17</v>
      </c>
      <c r="E295" s="170" t="s">
        <v>589</v>
      </c>
      <c r="F295" s="180" t="s">
        <v>590</v>
      </c>
      <c r="G295" s="91">
        <f>SUM(G296:G301)</f>
        <v>0</v>
      </c>
      <c r="H295" s="57"/>
      <c r="I295" s="99">
        <v>3458718.22</v>
      </c>
      <c r="J295" s="87"/>
      <c r="K295" s="99">
        <v>13834872.880000001</v>
      </c>
      <c r="M295" s="60"/>
      <c r="S295" s="71"/>
      <c r="T295" s="72"/>
      <c r="U295" s="71"/>
      <c r="AF295" s="41"/>
    </row>
    <row r="296" spans="1:32" s="40" customFormat="1" ht="15" customHeight="1" x14ac:dyDescent="0.25">
      <c r="A296" s="106"/>
      <c r="B296" s="107"/>
      <c r="C296" s="64" t="s">
        <v>17</v>
      </c>
      <c r="D296" s="64" t="s">
        <v>10</v>
      </c>
      <c r="E296" s="172" t="s">
        <v>591</v>
      </c>
      <c r="F296" s="187" t="s">
        <v>592</v>
      </c>
      <c r="G296" s="91"/>
      <c r="H296" s="57"/>
      <c r="I296" s="92">
        <v>2627409.62</v>
      </c>
      <c r="J296" s="93"/>
      <c r="K296" s="92">
        <v>10509638.48</v>
      </c>
      <c r="M296" s="60"/>
      <c r="S296" s="71"/>
      <c r="T296" s="72"/>
      <c r="U296" s="71"/>
      <c r="AF296" s="41"/>
    </row>
    <row r="297" spans="1:32" s="40" customFormat="1" ht="15" customHeight="1" x14ac:dyDescent="0.25">
      <c r="A297" s="106"/>
      <c r="B297" s="107"/>
      <c r="C297" s="64" t="s">
        <v>17</v>
      </c>
      <c r="D297" s="64" t="s">
        <v>10</v>
      </c>
      <c r="E297" s="172" t="s">
        <v>593</v>
      </c>
      <c r="F297" s="187" t="s">
        <v>594</v>
      </c>
      <c r="G297" s="91"/>
      <c r="H297" s="57"/>
      <c r="I297" s="92">
        <v>0</v>
      </c>
      <c r="J297" s="93"/>
      <c r="K297" s="92">
        <v>0</v>
      </c>
      <c r="M297" s="60"/>
      <c r="S297" s="71"/>
      <c r="T297" s="72"/>
      <c r="U297" s="71"/>
      <c r="AF297" s="41"/>
    </row>
    <row r="298" spans="1:32" s="40" customFormat="1" ht="15" customHeight="1" x14ac:dyDescent="0.25">
      <c r="A298" s="106"/>
      <c r="B298" s="107"/>
      <c r="C298" s="64" t="s">
        <v>17</v>
      </c>
      <c r="D298" s="64" t="s">
        <v>10</v>
      </c>
      <c r="E298" s="172" t="s">
        <v>595</v>
      </c>
      <c r="F298" s="187" t="s">
        <v>596</v>
      </c>
      <c r="G298" s="91"/>
      <c r="H298" s="57"/>
      <c r="I298" s="92">
        <v>140794.13999999998</v>
      </c>
      <c r="J298" s="93"/>
      <c r="K298" s="92">
        <v>563176.55999999994</v>
      </c>
      <c r="M298" s="60"/>
      <c r="S298" s="71"/>
      <c r="T298" s="72"/>
      <c r="U298" s="71"/>
      <c r="AF298" s="41"/>
    </row>
    <row r="299" spans="1:32" s="40" customFormat="1" ht="15" customHeight="1" x14ac:dyDescent="0.25">
      <c r="A299" s="106"/>
      <c r="B299" s="107"/>
      <c r="C299" s="64" t="s">
        <v>17</v>
      </c>
      <c r="D299" s="64" t="s">
        <v>10</v>
      </c>
      <c r="E299" s="172" t="s">
        <v>597</v>
      </c>
      <c r="F299" s="187" t="s">
        <v>598</v>
      </c>
      <c r="G299" s="91"/>
      <c r="H299" s="57"/>
      <c r="I299" s="92">
        <v>0</v>
      </c>
      <c r="J299" s="93"/>
      <c r="K299" s="92">
        <v>0</v>
      </c>
      <c r="M299" s="60"/>
      <c r="S299" s="71"/>
      <c r="T299" s="72"/>
      <c r="U299" s="71"/>
      <c r="AF299" s="41"/>
    </row>
    <row r="300" spans="1:32" s="40" customFormat="1" ht="15" customHeight="1" x14ac:dyDescent="0.25">
      <c r="A300" s="106"/>
      <c r="B300" s="107"/>
      <c r="C300" s="64" t="s">
        <v>17</v>
      </c>
      <c r="D300" s="64" t="s">
        <v>10</v>
      </c>
      <c r="E300" s="172" t="s">
        <v>599</v>
      </c>
      <c r="F300" s="187" t="s">
        <v>600</v>
      </c>
      <c r="G300" s="91"/>
      <c r="H300" s="57"/>
      <c r="I300" s="92">
        <v>81110.83</v>
      </c>
      <c r="J300" s="93"/>
      <c r="K300" s="92">
        <v>324443.32</v>
      </c>
      <c r="M300" s="60"/>
      <c r="S300" s="71"/>
      <c r="T300" s="72"/>
      <c r="U300" s="71"/>
      <c r="AF300" s="41"/>
    </row>
    <row r="301" spans="1:32" s="40" customFormat="1" ht="15" customHeight="1" x14ac:dyDescent="0.25">
      <c r="A301" s="106"/>
      <c r="B301" s="107"/>
      <c r="C301" s="64" t="s">
        <v>17</v>
      </c>
      <c r="D301" s="64" t="s">
        <v>10</v>
      </c>
      <c r="E301" s="172" t="s">
        <v>601</v>
      </c>
      <c r="F301" s="187" t="s">
        <v>602</v>
      </c>
      <c r="G301" s="91"/>
      <c r="H301" s="57"/>
      <c r="I301" s="92">
        <v>609403.63</v>
      </c>
      <c r="J301" s="93"/>
      <c r="K301" s="92">
        <v>2437614.52</v>
      </c>
      <c r="M301" s="60"/>
      <c r="S301" s="71"/>
      <c r="T301" s="72"/>
      <c r="U301" s="71"/>
      <c r="AF301" s="41"/>
    </row>
    <row r="302" spans="1:32" s="40" customFormat="1" ht="15" customHeight="1" x14ac:dyDescent="0.25">
      <c r="A302" s="106" t="s">
        <v>13</v>
      </c>
      <c r="B302" s="107"/>
      <c r="C302" s="64" t="s">
        <v>17</v>
      </c>
      <c r="D302" s="64" t="s">
        <v>17</v>
      </c>
      <c r="E302" s="170" t="s">
        <v>603</v>
      </c>
      <c r="F302" s="180" t="s">
        <v>604</v>
      </c>
      <c r="G302" s="91">
        <f>SUM(G303:G305)</f>
        <v>0</v>
      </c>
      <c r="H302" s="57"/>
      <c r="I302" s="92">
        <v>38483.369999999995</v>
      </c>
      <c r="J302" s="93"/>
      <c r="K302" s="92">
        <v>153933.47999999998</v>
      </c>
      <c r="M302" s="60"/>
      <c r="S302" s="71"/>
      <c r="T302" s="72"/>
      <c r="U302" s="71"/>
      <c r="AF302" s="41"/>
    </row>
    <row r="303" spans="1:32" s="40" customFormat="1" ht="15" customHeight="1" x14ac:dyDescent="0.25">
      <c r="A303" s="106"/>
      <c r="B303" s="107" t="s">
        <v>9</v>
      </c>
      <c r="C303" s="64" t="s">
        <v>9</v>
      </c>
      <c r="D303" s="64" t="s">
        <v>10</v>
      </c>
      <c r="E303" s="172" t="s">
        <v>605</v>
      </c>
      <c r="F303" s="187" t="s">
        <v>606</v>
      </c>
      <c r="G303" s="91"/>
      <c r="H303" s="57"/>
      <c r="I303" s="92">
        <v>0</v>
      </c>
      <c r="J303" s="93"/>
      <c r="K303" s="92">
        <v>0</v>
      </c>
      <c r="M303" s="60"/>
      <c r="S303" s="71"/>
      <c r="T303" s="72"/>
      <c r="U303" s="71"/>
      <c r="AF303" s="41"/>
    </row>
    <row r="304" spans="1:32" s="40" customFormat="1" ht="15" customHeight="1" x14ac:dyDescent="0.25">
      <c r="A304" s="106"/>
      <c r="B304" s="107"/>
      <c r="C304" s="64" t="s">
        <v>17</v>
      </c>
      <c r="D304" s="64" t="s">
        <v>10</v>
      </c>
      <c r="E304" s="172" t="s">
        <v>607</v>
      </c>
      <c r="F304" s="187" t="s">
        <v>608</v>
      </c>
      <c r="G304" s="91"/>
      <c r="H304" s="57"/>
      <c r="I304" s="92">
        <v>30785.46</v>
      </c>
      <c r="J304" s="93"/>
      <c r="K304" s="92">
        <v>123141.84</v>
      </c>
      <c r="M304" s="60"/>
      <c r="S304" s="71"/>
      <c r="T304" s="72"/>
      <c r="U304" s="71"/>
      <c r="AF304" s="41"/>
    </row>
    <row r="305" spans="1:32" s="40" customFormat="1" ht="15" customHeight="1" x14ac:dyDescent="0.25">
      <c r="A305" s="106"/>
      <c r="B305" s="107" t="s">
        <v>145</v>
      </c>
      <c r="C305" s="64" t="s">
        <v>145</v>
      </c>
      <c r="D305" s="64" t="s">
        <v>10</v>
      </c>
      <c r="E305" s="172" t="s">
        <v>609</v>
      </c>
      <c r="F305" s="187" t="s">
        <v>610</v>
      </c>
      <c r="G305" s="91"/>
      <c r="H305" s="57"/>
      <c r="I305" s="92">
        <v>7697.91</v>
      </c>
      <c r="J305" s="93"/>
      <c r="K305" s="92">
        <v>30791.64</v>
      </c>
      <c r="M305" s="60"/>
      <c r="S305" s="71"/>
      <c r="T305" s="72"/>
      <c r="U305" s="71"/>
      <c r="AF305" s="41"/>
    </row>
    <row r="306" spans="1:32" s="40" customFormat="1" ht="15" customHeight="1" x14ac:dyDescent="0.25">
      <c r="A306" s="106" t="s">
        <v>13</v>
      </c>
      <c r="B306" s="107"/>
      <c r="C306" s="64" t="s">
        <v>17</v>
      </c>
      <c r="D306" s="64" t="s">
        <v>17</v>
      </c>
      <c r="E306" s="167" t="s">
        <v>611</v>
      </c>
      <c r="F306" s="185" t="s">
        <v>612</v>
      </c>
      <c r="G306" s="186">
        <f>SUM(G307:G313)</f>
        <v>0</v>
      </c>
      <c r="H306" s="57"/>
      <c r="I306" s="184">
        <v>1399281.3</v>
      </c>
      <c r="J306" s="114"/>
      <c r="K306" s="184">
        <v>5597125.2000000002</v>
      </c>
      <c r="M306" s="60"/>
      <c r="S306" s="71"/>
      <c r="T306" s="72"/>
      <c r="U306" s="71"/>
      <c r="AF306" s="41"/>
    </row>
    <row r="307" spans="1:32" s="40" customFormat="1" ht="15" customHeight="1" x14ac:dyDescent="0.25">
      <c r="A307" s="106"/>
      <c r="B307" s="107" t="s">
        <v>9</v>
      </c>
      <c r="C307" s="64" t="s">
        <v>9</v>
      </c>
      <c r="D307" s="64" t="s">
        <v>10</v>
      </c>
      <c r="E307" s="170" t="s">
        <v>613</v>
      </c>
      <c r="F307" s="180" t="s">
        <v>614</v>
      </c>
      <c r="G307" s="135"/>
      <c r="H307" s="57"/>
      <c r="I307" s="92">
        <v>102525.84000000001</v>
      </c>
      <c r="J307" s="93"/>
      <c r="K307" s="92">
        <v>410103.36000000004</v>
      </c>
      <c r="M307" s="60"/>
      <c r="S307" s="71"/>
      <c r="T307" s="72"/>
      <c r="U307" s="71"/>
      <c r="AF307" s="41"/>
    </row>
    <row r="308" spans="1:32" s="40" customFormat="1" ht="15" customHeight="1" x14ac:dyDescent="0.25">
      <c r="A308" s="106"/>
      <c r="B308" s="107"/>
      <c r="C308" s="64" t="s">
        <v>17</v>
      </c>
      <c r="D308" s="64" t="s">
        <v>10</v>
      </c>
      <c r="E308" s="170" t="s">
        <v>615</v>
      </c>
      <c r="F308" s="180" t="s">
        <v>616</v>
      </c>
      <c r="G308" s="135"/>
      <c r="H308" s="57"/>
      <c r="I308" s="92">
        <v>0</v>
      </c>
      <c r="J308" s="93"/>
      <c r="K308" s="92">
        <v>0</v>
      </c>
      <c r="M308" s="60"/>
      <c r="S308" s="71"/>
      <c r="T308" s="72"/>
      <c r="U308" s="71"/>
      <c r="AF308" s="41"/>
    </row>
    <row r="309" spans="1:32" s="40" customFormat="1" ht="15" customHeight="1" x14ac:dyDescent="0.25">
      <c r="A309" s="106"/>
      <c r="B309" s="107" t="s">
        <v>145</v>
      </c>
      <c r="C309" s="64" t="s">
        <v>145</v>
      </c>
      <c r="D309" s="64" t="s">
        <v>10</v>
      </c>
      <c r="E309" s="170" t="s">
        <v>617</v>
      </c>
      <c r="F309" s="180" t="s">
        <v>618</v>
      </c>
      <c r="G309" s="135"/>
      <c r="H309" s="57"/>
      <c r="I309" s="92">
        <v>200000</v>
      </c>
      <c r="J309" s="93"/>
      <c r="K309" s="92">
        <v>800000</v>
      </c>
      <c r="M309" s="60"/>
      <c r="S309" s="71"/>
      <c r="T309" s="72"/>
      <c r="U309" s="71"/>
      <c r="AF309" s="41"/>
    </row>
    <row r="310" spans="1:32" s="40" customFormat="1" ht="15" customHeight="1" x14ac:dyDescent="0.25">
      <c r="A310" s="106"/>
      <c r="B310" s="107"/>
      <c r="C310" s="64" t="s">
        <v>17</v>
      </c>
      <c r="D310" s="64" t="s">
        <v>10</v>
      </c>
      <c r="E310" s="170" t="s">
        <v>619</v>
      </c>
      <c r="F310" s="180" t="s">
        <v>620</v>
      </c>
      <c r="G310" s="135"/>
      <c r="H310" s="57"/>
      <c r="I310" s="92">
        <v>1096755.46</v>
      </c>
      <c r="J310" s="93"/>
      <c r="K310" s="92">
        <v>4387021.84</v>
      </c>
      <c r="M310" s="60"/>
      <c r="S310" s="71"/>
      <c r="T310" s="72"/>
      <c r="U310" s="71"/>
      <c r="AF310" s="41"/>
    </row>
    <row r="311" spans="1:32" s="88" customFormat="1" ht="15" customHeight="1" x14ac:dyDescent="0.25">
      <c r="A311" s="73"/>
      <c r="B311" s="81"/>
      <c r="C311" s="64" t="s">
        <v>17</v>
      </c>
      <c r="D311" s="64" t="s">
        <v>10</v>
      </c>
      <c r="E311" s="170" t="s">
        <v>621</v>
      </c>
      <c r="F311" s="180" t="s">
        <v>622</v>
      </c>
      <c r="G311" s="135"/>
      <c r="H311" s="57"/>
      <c r="I311" s="92">
        <v>0</v>
      </c>
      <c r="J311" s="93"/>
      <c r="K311" s="92">
        <v>0</v>
      </c>
      <c r="M311" s="60"/>
      <c r="S311" s="71"/>
      <c r="T311" s="72"/>
      <c r="U311" s="71"/>
      <c r="AF311" s="41"/>
    </row>
    <row r="312" spans="1:32" s="88" customFormat="1" ht="15" customHeight="1" x14ac:dyDescent="0.25">
      <c r="A312" s="73"/>
      <c r="B312" s="81" t="s">
        <v>9</v>
      </c>
      <c r="C312" s="64" t="s">
        <v>9</v>
      </c>
      <c r="D312" s="64" t="s">
        <v>10</v>
      </c>
      <c r="E312" s="170" t="s">
        <v>623</v>
      </c>
      <c r="F312" s="180" t="s">
        <v>624</v>
      </c>
      <c r="G312" s="135"/>
      <c r="H312" s="57"/>
      <c r="I312" s="92">
        <v>0</v>
      </c>
      <c r="J312" s="93"/>
      <c r="K312" s="92">
        <v>0</v>
      </c>
      <c r="M312" s="60"/>
      <c r="S312" s="71"/>
      <c r="T312" s="72"/>
      <c r="U312" s="71"/>
      <c r="AF312" s="41"/>
    </row>
    <row r="313" spans="1:32" s="88" customFormat="1" ht="15" customHeight="1" x14ac:dyDescent="0.25">
      <c r="A313" s="73"/>
      <c r="B313" s="81" t="s">
        <v>145</v>
      </c>
      <c r="C313" s="64" t="s">
        <v>145</v>
      </c>
      <c r="D313" s="64" t="s">
        <v>10</v>
      </c>
      <c r="E313" s="170" t="s">
        <v>625</v>
      </c>
      <c r="F313" s="180" t="s">
        <v>626</v>
      </c>
      <c r="G313" s="135"/>
      <c r="H313" s="57"/>
      <c r="I313" s="92">
        <v>0</v>
      </c>
      <c r="J313" s="93"/>
      <c r="K313" s="92">
        <v>0</v>
      </c>
      <c r="M313" s="60"/>
      <c r="S313" s="71"/>
      <c r="T313" s="72"/>
      <c r="U313" s="71"/>
      <c r="AF313" s="41"/>
    </row>
    <row r="314" spans="1:32" s="88" customFormat="1" ht="15" customHeight="1" x14ac:dyDescent="0.25">
      <c r="A314" s="136"/>
      <c r="B314" s="137" t="s">
        <v>138</v>
      </c>
      <c r="C314" s="64" t="s">
        <v>138</v>
      </c>
      <c r="D314" s="64" t="s">
        <v>10</v>
      </c>
      <c r="E314" s="167" t="s">
        <v>627</v>
      </c>
      <c r="F314" s="185" t="s">
        <v>628</v>
      </c>
      <c r="G314" s="183"/>
      <c r="H314" s="57"/>
      <c r="I314" s="103">
        <v>0</v>
      </c>
      <c r="J314" s="93"/>
      <c r="K314" s="103">
        <v>0</v>
      </c>
      <c r="M314" s="60"/>
      <c r="S314" s="71"/>
      <c r="T314" s="72"/>
      <c r="U314" s="71"/>
      <c r="AF314" s="41"/>
    </row>
    <row r="315" spans="1:32" s="88" customFormat="1" ht="15" customHeight="1" x14ac:dyDescent="0.25">
      <c r="A315" s="73" t="s">
        <v>13</v>
      </c>
      <c r="B315" s="81"/>
      <c r="C315" s="64" t="s">
        <v>17</v>
      </c>
      <c r="D315" s="64" t="s">
        <v>17</v>
      </c>
      <c r="E315" s="167" t="s">
        <v>629</v>
      </c>
      <c r="F315" s="181" t="s">
        <v>630</v>
      </c>
      <c r="G315" s="140">
        <v>0</v>
      </c>
      <c r="H315" s="57"/>
      <c r="I315" s="113">
        <v>10273080.140000001</v>
      </c>
      <c r="J315" s="114"/>
      <c r="K315" s="113">
        <v>41092320.560000002</v>
      </c>
      <c r="M315" s="60"/>
      <c r="S315" s="71"/>
      <c r="T315" s="72"/>
      <c r="U315" s="71"/>
      <c r="AF315" s="41"/>
    </row>
    <row r="316" spans="1:32" s="88" customFormat="1" ht="15" customHeight="1" x14ac:dyDescent="0.25">
      <c r="A316" s="73" t="s">
        <v>13</v>
      </c>
      <c r="B316" s="81"/>
      <c r="C316" s="64" t="s">
        <v>17</v>
      </c>
      <c r="D316" s="64" t="s">
        <v>17</v>
      </c>
      <c r="E316" s="167" t="s">
        <v>631</v>
      </c>
      <c r="F316" s="185" t="s">
        <v>632</v>
      </c>
      <c r="G316" s="183">
        <v>0</v>
      </c>
      <c r="H316" s="57"/>
      <c r="I316" s="184">
        <v>10192467.92</v>
      </c>
      <c r="J316" s="114"/>
      <c r="K316" s="184">
        <v>40769871.68</v>
      </c>
      <c r="M316" s="60"/>
      <c r="S316" s="71"/>
      <c r="T316" s="72"/>
      <c r="U316" s="71"/>
      <c r="AF316" s="41"/>
    </row>
    <row r="317" spans="1:32" s="88" customFormat="1" ht="15" customHeight="1" x14ac:dyDescent="0.25">
      <c r="A317" s="73"/>
      <c r="B317" s="81"/>
      <c r="C317" s="64" t="s">
        <v>17</v>
      </c>
      <c r="D317" s="64" t="s">
        <v>10</v>
      </c>
      <c r="E317" s="170" t="s">
        <v>633</v>
      </c>
      <c r="F317" s="180" t="s">
        <v>634</v>
      </c>
      <c r="G317" s="135"/>
      <c r="H317" s="57"/>
      <c r="I317" s="92">
        <v>263634.69</v>
      </c>
      <c r="J317" s="93"/>
      <c r="K317" s="92">
        <v>1054538.76</v>
      </c>
      <c r="M317" s="60"/>
      <c r="S317" s="71"/>
      <c r="T317" s="72"/>
      <c r="U317" s="71"/>
      <c r="AF317" s="41"/>
    </row>
    <row r="318" spans="1:32" s="88" customFormat="1" ht="15" customHeight="1" x14ac:dyDescent="0.25">
      <c r="A318" s="73"/>
      <c r="B318" s="81"/>
      <c r="C318" s="64" t="s">
        <v>17</v>
      </c>
      <c r="D318" s="64" t="s">
        <v>10</v>
      </c>
      <c r="E318" s="170" t="s">
        <v>635</v>
      </c>
      <c r="F318" s="180" t="s">
        <v>636</v>
      </c>
      <c r="G318" s="135"/>
      <c r="H318" s="57"/>
      <c r="I318" s="92">
        <v>2270041.7999999998</v>
      </c>
      <c r="J318" s="93"/>
      <c r="K318" s="92">
        <v>9080167.1999999993</v>
      </c>
      <c r="M318" s="60"/>
      <c r="S318" s="71"/>
      <c r="T318" s="72"/>
      <c r="U318" s="71"/>
      <c r="AF318" s="41"/>
    </row>
    <row r="319" spans="1:32" s="88" customFormat="1" ht="15" customHeight="1" x14ac:dyDescent="0.25">
      <c r="A319" s="73" t="s">
        <v>13</v>
      </c>
      <c r="B319" s="81"/>
      <c r="C319" s="64" t="s">
        <v>17</v>
      </c>
      <c r="D319" s="64" t="s">
        <v>17</v>
      </c>
      <c r="E319" s="170" t="s">
        <v>637</v>
      </c>
      <c r="F319" s="180" t="s">
        <v>638</v>
      </c>
      <c r="G319" s="194">
        <f>G320+G321</f>
        <v>0</v>
      </c>
      <c r="H319" s="57"/>
      <c r="I319" s="99">
        <v>377284.12</v>
      </c>
      <c r="J319" s="87"/>
      <c r="K319" s="99">
        <v>1509136.48</v>
      </c>
      <c r="M319" s="60"/>
      <c r="S319" s="71"/>
      <c r="T319" s="72"/>
      <c r="U319" s="71"/>
      <c r="AF319" s="41"/>
    </row>
    <row r="320" spans="1:32" s="143" customFormat="1" ht="15" customHeight="1" x14ac:dyDescent="0.25">
      <c r="A320" s="73"/>
      <c r="B320" s="81"/>
      <c r="C320" s="64" t="s">
        <v>17</v>
      </c>
      <c r="D320" s="64" t="s">
        <v>10</v>
      </c>
      <c r="E320" s="170" t="s">
        <v>639</v>
      </c>
      <c r="F320" s="187" t="s">
        <v>640</v>
      </c>
      <c r="G320" s="91"/>
      <c r="H320" s="57"/>
      <c r="I320" s="92">
        <v>0</v>
      </c>
      <c r="J320" s="93"/>
      <c r="K320" s="92">
        <v>0</v>
      </c>
      <c r="M320" s="60"/>
      <c r="S320" s="71"/>
      <c r="T320" s="72"/>
      <c r="U320" s="71"/>
      <c r="AF320" s="122"/>
    </row>
    <row r="321" spans="1:32" s="143" customFormat="1" ht="15" customHeight="1" x14ac:dyDescent="0.25">
      <c r="A321" s="73"/>
      <c r="B321" s="81"/>
      <c r="C321" s="64" t="s">
        <v>17</v>
      </c>
      <c r="D321" s="64" t="s">
        <v>10</v>
      </c>
      <c r="E321" s="170" t="s">
        <v>641</v>
      </c>
      <c r="F321" s="187" t="s">
        <v>642</v>
      </c>
      <c r="G321" s="91"/>
      <c r="H321" s="57"/>
      <c r="I321" s="92">
        <v>377284.12</v>
      </c>
      <c r="J321" s="93"/>
      <c r="K321" s="92">
        <v>1509136.48</v>
      </c>
      <c r="M321" s="60"/>
      <c r="S321" s="71"/>
      <c r="T321" s="72"/>
      <c r="U321" s="71"/>
      <c r="AF321" s="122"/>
    </row>
    <row r="322" spans="1:32" s="88" customFormat="1" ht="15" customHeight="1" x14ac:dyDescent="0.25">
      <c r="A322" s="73"/>
      <c r="B322" s="81"/>
      <c r="C322" s="64" t="s">
        <v>17</v>
      </c>
      <c r="D322" s="64" t="s">
        <v>10</v>
      </c>
      <c r="E322" s="170" t="s">
        <v>643</v>
      </c>
      <c r="F322" s="180" t="s">
        <v>644</v>
      </c>
      <c r="G322" s="135"/>
      <c r="H322" s="57"/>
      <c r="I322" s="92">
        <v>0</v>
      </c>
      <c r="J322" s="93"/>
      <c r="K322" s="92">
        <v>0</v>
      </c>
      <c r="M322" s="60"/>
      <c r="S322" s="71"/>
      <c r="T322" s="72"/>
      <c r="U322" s="71"/>
      <c r="AF322" s="41"/>
    </row>
    <row r="323" spans="1:32" s="88" customFormat="1" ht="15" customHeight="1" x14ac:dyDescent="0.25">
      <c r="A323" s="73"/>
      <c r="B323" s="81"/>
      <c r="C323" s="64" t="s">
        <v>17</v>
      </c>
      <c r="D323" s="64" t="s">
        <v>10</v>
      </c>
      <c r="E323" s="170" t="s">
        <v>645</v>
      </c>
      <c r="F323" s="187" t="s">
        <v>646</v>
      </c>
      <c r="G323" s="91"/>
      <c r="H323" s="57"/>
      <c r="I323" s="92">
        <v>1232165.81</v>
      </c>
      <c r="J323" s="93"/>
      <c r="K323" s="92">
        <v>4928663.24</v>
      </c>
      <c r="M323" s="60"/>
      <c r="S323" s="71"/>
      <c r="T323" s="72"/>
      <c r="U323" s="71"/>
      <c r="AF323" s="41"/>
    </row>
    <row r="324" spans="1:32" s="88" customFormat="1" ht="15" customHeight="1" x14ac:dyDescent="0.25">
      <c r="A324" s="73"/>
      <c r="B324" s="81"/>
      <c r="C324" s="64" t="s">
        <v>17</v>
      </c>
      <c r="D324" s="64" t="s">
        <v>10</v>
      </c>
      <c r="E324" s="170" t="s">
        <v>647</v>
      </c>
      <c r="F324" s="187" t="s">
        <v>648</v>
      </c>
      <c r="G324" s="91"/>
      <c r="H324" s="57"/>
      <c r="I324" s="92">
        <v>9291.2000000000007</v>
      </c>
      <c r="J324" s="93"/>
      <c r="K324" s="92">
        <v>37164.800000000003</v>
      </c>
      <c r="M324" s="60"/>
      <c r="S324" s="71"/>
      <c r="T324" s="72"/>
      <c r="U324" s="71"/>
      <c r="AF324" s="41"/>
    </row>
    <row r="325" spans="1:32" s="88" customFormat="1" ht="15" customHeight="1" x14ac:dyDescent="0.25">
      <c r="A325" s="73"/>
      <c r="B325" s="81"/>
      <c r="C325" s="64" t="s">
        <v>17</v>
      </c>
      <c r="D325" s="64" t="s">
        <v>10</v>
      </c>
      <c r="E325" s="170" t="s">
        <v>649</v>
      </c>
      <c r="F325" s="180" t="s">
        <v>650</v>
      </c>
      <c r="G325" s="135"/>
      <c r="H325" s="57"/>
      <c r="I325" s="92">
        <v>124723.51</v>
      </c>
      <c r="J325" s="93"/>
      <c r="K325" s="92">
        <v>498894.04</v>
      </c>
      <c r="M325" s="60"/>
      <c r="S325" s="71"/>
      <c r="T325" s="72"/>
      <c r="U325" s="71"/>
      <c r="AF325" s="41"/>
    </row>
    <row r="326" spans="1:32" s="88" customFormat="1" ht="15" customHeight="1" x14ac:dyDescent="0.25">
      <c r="A326" s="73"/>
      <c r="B326" s="81"/>
      <c r="C326" s="64" t="s">
        <v>17</v>
      </c>
      <c r="D326" s="64" t="s">
        <v>10</v>
      </c>
      <c r="E326" s="170" t="s">
        <v>651</v>
      </c>
      <c r="F326" s="187" t="s">
        <v>652</v>
      </c>
      <c r="G326" s="91"/>
      <c r="H326" s="57"/>
      <c r="I326" s="92">
        <v>393376.14</v>
      </c>
      <c r="J326" s="93"/>
      <c r="K326" s="92">
        <v>1573504.56</v>
      </c>
      <c r="M326" s="60"/>
      <c r="S326" s="71"/>
      <c r="T326" s="72"/>
      <c r="U326" s="71"/>
      <c r="AF326" s="41"/>
    </row>
    <row r="327" spans="1:32" s="88" customFormat="1" ht="15" customHeight="1" x14ac:dyDescent="0.25">
      <c r="A327" s="73"/>
      <c r="B327" s="81"/>
      <c r="C327" s="64" t="s">
        <v>17</v>
      </c>
      <c r="D327" s="64" t="s">
        <v>10</v>
      </c>
      <c r="E327" s="170" t="s">
        <v>653</v>
      </c>
      <c r="F327" s="187" t="s">
        <v>654</v>
      </c>
      <c r="G327" s="91"/>
      <c r="H327" s="57"/>
      <c r="I327" s="92">
        <v>1775680.21</v>
      </c>
      <c r="J327" s="93"/>
      <c r="K327" s="92">
        <v>7102720.8399999999</v>
      </c>
      <c r="M327" s="60"/>
      <c r="S327" s="71"/>
      <c r="T327" s="72"/>
      <c r="U327" s="71"/>
      <c r="AF327" s="41"/>
    </row>
    <row r="328" spans="1:32" s="88" customFormat="1" ht="15" customHeight="1" x14ac:dyDescent="0.25">
      <c r="A328" s="73"/>
      <c r="B328" s="81"/>
      <c r="C328" s="64" t="s">
        <v>17</v>
      </c>
      <c r="D328" s="64" t="s">
        <v>10</v>
      </c>
      <c r="E328" s="170" t="s">
        <v>655</v>
      </c>
      <c r="F328" s="180" t="s">
        <v>656</v>
      </c>
      <c r="G328" s="135"/>
      <c r="H328" s="57"/>
      <c r="I328" s="92">
        <v>234388.68</v>
      </c>
      <c r="J328" s="93"/>
      <c r="K328" s="92">
        <v>937554.72</v>
      </c>
      <c r="M328" s="60"/>
      <c r="S328" s="71"/>
      <c r="T328" s="72"/>
      <c r="U328" s="71"/>
      <c r="AF328" s="41"/>
    </row>
    <row r="329" spans="1:32" s="88" customFormat="1" ht="15" customHeight="1" x14ac:dyDescent="0.25">
      <c r="A329" s="73" t="s">
        <v>13</v>
      </c>
      <c r="B329" s="81"/>
      <c r="C329" s="64" t="s">
        <v>17</v>
      </c>
      <c r="D329" s="64" t="s">
        <v>17</v>
      </c>
      <c r="E329" s="170" t="s">
        <v>657</v>
      </c>
      <c r="F329" s="180" t="s">
        <v>658</v>
      </c>
      <c r="G329" s="194">
        <f>+G330+G331</f>
        <v>0</v>
      </c>
      <c r="H329" s="57"/>
      <c r="I329" s="99">
        <v>657270.19999999995</v>
      </c>
      <c r="J329" s="87"/>
      <c r="K329" s="99">
        <v>2629080.7999999998</v>
      </c>
      <c r="M329" s="60"/>
      <c r="S329" s="71"/>
      <c r="T329" s="72"/>
      <c r="U329" s="71"/>
      <c r="AF329" s="41"/>
    </row>
    <row r="330" spans="1:32" s="88" customFormat="1" ht="15" customHeight="1" x14ac:dyDescent="0.25">
      <c r="A330" s="73"/>
      <c r="B330" s="81"/>
      <c r="C330" s="64" t="s">
        <v>17</v>
      </c>
      <c r="D330" s="64" t="s">
        <v>10</v>
      </c>
      <c r="E330" s="172" t="s">
        <v>659</v>
      </c>
      <c r="F330" s="187" t="s">
        <v>660</v>
      </c>
      <c r="G330" s="91"/>
      <c r="H330" s="193"/>
      <c r="I330" s="92">
        <v>641999.69999999995</v>
      </c>
      <c r="J330" s="93"/>
      <c r="K330" s="92">
        <v>2567998.7999999998</v>
      </c>
      <c r="M330" s="60"/>
      <c r="S330" s="71"/>
      <c r="T330" s="72"/>
      <c r="U330" s="71"/>
      <c r="AF330" s="41"/>
    </row>
    <row r="331" spans="1:32" s="88" customFormat="1" ht="15" customHeight="1" x14ac:dyDescent="0.25">
      <c r="A331" s="73"/>
      <c r="B331" s="81"/>
      <c r="C331" s="64" t="s">
        <v>17</v>
      </c>
      <c r="D331" s="64" t="s">
        <v>10</v>
      </c>
      <c r="E331" s="172" t="s">
        <v>661</v>
      </c>
      <c r="F331" s="187" t="s">
        <v>662</v>
      </c>
      <c r="G331" s="91"/>
      <c r="H331" s="57"/>
      <c r="I331" s="92">
        <v>15270.5</v>
      </c>
      <c r="J331" s="93"/>
      <c r="K331" s="92">
        <v>61082</v>
      </c>
      <c r="M331" s="60"/>
      <c r="S331" s="71"/>
      <c r="T331" s="72"/>
      <c r="U331" s="71"/>
      <c r="AF331" s="41"/>
    </row>
    <row r="332" spans="1:32" s="88" customFormat="1" ht="15" customHeight="1" x14ac:dyDescent="0.25">
      <c r="A332" s="73" t="s">
        <v>13</v>
      </c>
      <c r="B332" s="81"/>
      <c r="C332" s="64" t="s">
        <v>17</v>
      </c>
      <c r="D332" s="64" t="s">
        <v>17</v>
      </c>
      <c r="E332" s="170" t="s">
        <v>663</v>
      </c>
      <c r="F332" s="180" t="s">
        <v>664</v>
      </c>
      <c r="G332" s="194">
        <f>SUM(G333:G335)</f>
        <v>0</v>
      </c>
      <c r="H332" s="57"/>
      <c r="I332" s="99">
        <v>2854611.56</v>
      </c>
      <c r="J332" s="87"/>
      <c r="K332" s="99">
        <v>11418446.24</v>
      </c>
      <c r="M332" s="60"/>
      <c r="S332" s="71"/>
      <c r="T332" s="72"/>
      <c r="U332" s="71"/>
      <c r="AF332" s="41"/>
    </row>
    <row r="333" spans="1:32" s="88" customFormat="1" ht="15" customHeight="1" x14ac:dyDescent="0.25">
      <c r="A333" s="73"/>
      <c r="B333" s="81" t="s">
        <v>9</v>
      </c>
      <c r="C333" s="64" t="s">
        <v>9</v>
      </c>
      <c r="D333" s="64" t="s">
        <v>10</v>
      </c>
      <c r="E333" s="172" t="s">
        <v>665</v>
      </c>
      <c r="F333" s="187" t="s">
        <v>666</v>
      </c>
      <c r="G333" s="91"/>
      <c r="H333" s="57"/>
      <c r="I333" s="92">
        <v>0</v>
      </c>
      <c r="J333" s="93"/>
      <c r="K333" s="92">
        <v>0</v>
      </c>
      <c r="M333" s="60"/>
      <c r="S333" s="71"/>
      <c r="T333" s="72"/>
      <c r="U333" s="71"/>
      <c r="AF333" s="41"/>
    </row>
    <row r="334" spans="1:32" s="88" customFormat="1" ht="15" customHeight="1" x14ac:dyDescent="0.25">
      <c r="A334" s="73"/>
      <c r="B334" s="81"/>
      <c r="C334" s="64" t="s">
        <v>17</v>
      </c>
      <c r="D334" s="64" t="s">
        <v>10</v>
      </c>
      <c r="E334" s="172" t="s">
        <v>667</v>
      </c>
      <c r="F334" s="187" t="s">
        <v>668</v>
      </c>
      <c r="G334" s="91"/>
      <c r="H334" s="57"/>
      <c r="I334" s="92">
        <v>0</v>
      </c>
      <c r="J334" s="93"/>
      <c r="K334" s="92">
        <v>0</v>
      </c>
      <c r="M334" s="60"/>
      <c r="S334" s="71"/>
      <c r="T334" s="72"/>
      <c r="U334" s="71"/>
      <c r="AF334" s="41"/>
    </row>
    <row r="335" spans="1:32" s="88" customFormat="1" ht="15" customHeight="1" x14ac:dyDescent="0.25">
      <c r="A335" s="73"/>
      <c r="B335" s="81"/>
      <c r="C335" s="64" t="s">
        <v>17</v>
      </c>
      <c r="D335" s="64" t="s">
        <v>10</v>
      </c>
      <c r="E335" s="172" t="s">
        <v>669</v>
      </c>
      <c r="F335" s="187" t="s">
        <v>670</v>
      </c>
      <c r="G335" s="91"/>
      <c r="H335" s="57"/>
      <c r="I335" s="92">
        <v>2854611.56</v>
      </c>
      <c r="J335" s="93"/>
      <c r="K335" s="92">
        <v>11418446.24</v>
      </c>
      <c r="M335" s="60"/>
      <c r="S335" s="71"/>
      <c r="T335" s="72"/>
      <c r="U335" s="71"/>
      <c r="AF335" s="41"/>
    </row>
    <row r="336" spans="1:32" s="88" customFormat="1" ht="15" customHeight="1" x14ac:dyDescent="0.25">
      <c r="A336" s="73" t="s">
        <v>13</v>
      </c>
      <c r="B336" s="81"/>
      <c r="C336" s="64" t="s">
        <v>17</v>
      </c>
      <c r="D336" s="64" t="s">
        <v>17</v>
      </c>
      <c r="E336" s="167" t="s">
        <v>671</v>
      </c>
      <c r="F336" s="185" t="s">
        <v>672</v>
      </c>
      <c r="G336" s="186">
        <f>SUM(G337:G339)+G345</f>
        <v>0</v>
      </c>
      <c r="H336" s="57"/>
      <c r="I336" s="184">
        <v>65969.48</v>
      </c>
      <c r="J336" s="114"/>
      <c r="K336" s="184">
        <v>263877.92</v>
      </c>
      <c r="M336" s="60"/>
      <c r="S336" s="71"/>
      <c r="T336" s="72"/>
      <c r="U336" s="71"/>
      <c r="AF336" s="41"/>
    </row>
    <row r="337" spans="1:32" s="88" customFormat="1" ht="15" customHeight="1" x14ac:dyDescent="0.25">
      <c r="A337" s="73"/>
      <c r="B337" s="81" t="s">
        <v>9</v>
      </c>
      <c r="C337" s="64" t="s">
        <v>9</v>
      </c>
      <c r="D337" s="64" t="s">
        <v>10</v>
      </c>
      <c r="E337" s="170" t="s">
        <v>673</v>
      </c>
      <c r="F337" s="180" t="s">
        <v>674</v>
      </c>
      <c r="G337" s="135"/>
      <c r="H337" s="57"/>
      <c r="I337" s="92">
        <v>0</v>
      </c>
      <c r="J337" s="93"/>
      <c r="K337" s="92">
        <v>0</v>
      </c>
      <c r="M337" s="60"/>
      <c r="S337" s="71"/>
      <c r="T337" s="72"/>
      <c r="U337" s="71"/>
      <c r="AF337" s="41"/>
    </row>
    <row r="338" spans="1:32" s="88" customFormat="1" ht="15" customHeight="1" x14ac:dyDescent="0.25">
      <c r="A338" s="73"/>
      <c r="B338" s="81"/>
      <c r="C338" s="64" t="s">
        <v>17</v>
      </c>
      <c r="D338" s="64" t="s">
        <v>10</v>
      </c>
      <c r="E338" s="170" t="s">
        <v>675</v>
      </c>
      <c r="F338" s="180" t="s">
        <v>676</v>
      </c>
      <c r="G338" s="135"/>
      <c r="H338" s="57"/>
      <c r="I338" s="92">
        <v>0</v>
      </c>
      <c r="J338" s="93"/>
      <c r="K338" s="92">
        <v>0</v>
      </c>
      <c r="M338" s="60"/>
      <c r="S338" s="71"/>
      <c r="T338" s="72"/>
      <c r="U338" s="71"/>
      <c r="AF338" s="41"/>
    </row>
    <row r="339" spans="1:32" s="88" customFormat="1" ht="15" customHeight="1" x14ac:dyDescent="0.25">
      <c r="A339" s="73" t="s">
        <v>13</v>
      </c>
      <c r="B339" s="81"/>
      <c r="C339" s="64" t="s">
        <v>17</v>
      </c>
      <c r="D339" s="64" t="s">
        <v>17</v>
      </c>
      <c r="E339" s="170" t="s">
        <v>677</v>
      </c>
      <c r="F339" s="180" t="s">
        <v>678</v>
      </c>
      <c r="G339" s="194">
        <f>SUM(G340:G345)</f>
        <v>0</v>
      </c>
      <c r="H339" s="57"/>
      <c r="I339" s="99">
        <v>65969.48</v>
      </c>
      <c r="J339" s="87"/>
      <c r="K339" s="99">
        <v>263877.92</v>
      </c>
      <c r="M339" s="60"/>
      <c r="S339" s="71"/>
      <c r="T339" s="72"/>
      <c r="U339" s="71"/>
      <c r="AF339" s="41"/>
    </row>
    <row r="340" spans="1:32" s="88" customFormat="1" ht="15" customHeight="1" x14ac:dyDescent="0.25">
      <c r="A340" s="73"/>
      <c r="B340" s="81"/>
      <c r="C340" s="64" t="s">
        <v>17</v>
      </c>
      <c r="D340" s="64" t="s">
        <v>10</v>
      </c>
      <c r="E340" s="172" t="s">
        <v>679</v>
      </c>
      <c r="F340" s="187" t="s">
        <v>680</v>
      </c>
      <c r="G340" s="91"/>
      <c r="H340" s="57"/>
      <c r="I340" s="92">
        <v>0</v>
      </c>
      <c r="J340" s="93"/>
      <c r="K340" s="92">
        <v>0</v>
      </c>
      <c r="M340" s="60"/>
      <c r="S340" s="71"/>
      <c r="T340" s="72"/>
      <c r="U340" s="71"/>
      <c r="AF340" s="41"/>
    </row>
    <row r="341" spans="1:32" s="88" customFormat="1" ht="15" customHeight="1" x14ac:dyDescent="0.25">
      <c r="A341" s="73"/>
      <c r="B341" s="81"/>
      <c r="C341" s="64" t="s">
        <v>17</v>
      </c>
      <c r="D341" s="64" t="s">
        <v>10</v>
      </c>
      <c r="E341" s="172" t="s">
        <v>681</v>
      </c>
      <c r="F341" s="187" t="s">
        <v>682</v>
      </c>
      <c r="G341" s="91"/>
      <c r="H341" s="57"/>
      <c r="I341" s="92">
        <v>65969.48</v>
      </c>
      <c r="J341" s="93"/>
      <c r="K341" s="92">
        <v>263877.92</v>
      </c>
      <c r="M341" s="60"/>
      <c r="S341" s="71"/>
      <c r="T341" s="72"/>
      <c r="U341" s="71"/>
      <c r="AF341" s="41"/>
    </row>
    <row r="342" spans="1:32" s="88" customFormat="1" ht="15" customHeight="1" x14ac:dyDescent="0.25">
      <c r="A342" s="73"/>
      <c r="B342" s="81"/>
      <c r="C342" s="64" t="s">
        <v>17</v>
      </c>
      <c r="D342" s="64" t="s">
        <v>10</v>
      </c>
      <c r="E342" s="172" t="s">
        <v>683</v>
      </c>
      <c r="F342" s="187" t="s">
        <v>684</v>
      </c>
      <c r="G342" s="91"/>
      <c r="H342" s="57"/>
      <c r="I342" s="92">
        <v>0</v>
      </c>
      <c r="J342" s="93"/>
      <c r="K342" s="92">
        <v>0</v>
      </c>
      <c r="M342" s="60"/>
      <c r="S342" s="71"/>
      <c r="T342" s="72"/>
      <c r="U342" s="71"/>
      <c r="AF342" s="41"/>
    </row>
    <row r="343" spans="1:32" s="88" customFormat="1" ht="15" customHeight="1" x14ac:dyDescent="0.25">
      <c r="A343" s="73"/>
      <c r="B343" s="81"/>
      <c r="C343" s="64" t="s">
        <v>17</v>
      </c>
      <c r="D343" s="64" t="s">
        <v>10</v>
      </c>
      <c r="E343" s="172" t="s">
        <v>685</v>
      </c>
      <c r="F343" s="187" t="s">
        <v>686</v>
      </c>
      <c r="G343" s="91"/>
      <c r="H343" s="57"/>
      <c r="I343" s="92">
        <v>0</v>
      </c>
      <c r="J343" s="93"/>
      <c r="K343" s="92">
        <v>0</v>
      </c>
      <c r="M343" s="60"/>
      <c r="S343" s="71"/>
      <c r="T343" s="72"/>
      <c r="U343" s="71"/>
      <c r="AF343" s="41"/>
    </row>
    <row r="344" spans="1:32" s="88" customFormat="1" ht="15" customHeight="1" x14ac:dyDescent="0.25">
      <c r="A344" s="73"/>
      <c r="B344" s="81"/>
      <c r="C344" s="64" t="s">
        <v>17</v>
      </c>
      <c r="D344" s="64" t="s">
        <v>10</v>
      </c>
      <c r="E344" s="172" t="s">
        <v>687</v>
      </c>
      <c r="F344" s="187" t="s">
        <v>688</v>
      </c>
      <c r="G344" s="91"/>
      <c r="H344" s="57"/>
      <c r="I344" s="92">
        <v>0</v>
      </c>
      <c r="J344" s="93"/>
      <c r="K344" s="92">
        <v>0</v>
      </c>
      <c r="M344" s="60"/>
      <c r="S344" s="71"/>
      <c r="T344" s="72"/>
      <c r="U344" s="71"/>
      <c r="AF344" s="41"/>
    </row>
    <row r="345" spans="1:32" s="143" customFormat="1" ht="15" customHeight="1" x14ac:dyDescent="0.25">
      <c r="A345" s="73"/>
      <c r="B345" s="81"/>
      <c r="C345" s="64" t="s">
        <v>17</v>
      </c>
      <c r="D345" s="64" t="s">
        <v>10</v>
      </c>
      <c r="E345" s="172" t="s">
        <v>689</v>
      </c>
      <c r="F345" s="187" t="s">
        <v>690</v>
      </c>
      <c r="G345" s="91"/>
      <c r="H345" s="57"/>
      <c r="I345" s="92">
        <v>0</v>
      </c>
      <c r="J345" s="93"/>
      <c r="K345" s="92">
        <v>0</v>
      </c>
      <c r="M345" s="60"/>
      <c r="S345" s="71"/>
      <c r="T345" s="72"/>
      <c r="U345" s="71"/>
      <c r="AF345" s="122"/>
    </row>
    <row r="346" spans="1:32" s="88" customFormat="1" ht="15" customHeight="1" x14ac:dyDescent="0.25">
      <c r="A346" s="73" t="s">
        <v>13</v>
      </c>
      <c r="B346" s="81"/>
      <c r="C346" s="64" t="s">
        <v>17</v>
      </c>
      <c r="D346" s="64" t="s">
        <v>17</v>
      </c>
      <c r="E346" s="170" t="s">
        <v>691</v>
      </c>
      <c r="F346" s="180" t="s">
        <v>692</v>
      </c>
      <c r="G346" s="194">
        <f>SUM(G347:G349)</f>
        <v>0</v>
      </c>
      <c r="H346" s="57"/>
      <c r="I346" s="99">
        <v>0</v>
      </c>
      <c r="J346" s="87"/>
      <c r="K346" s="99">
        <v>0</v>
      </c>
      <c r="M346" s="60"/>
      <c r="S346" s="71"/>
      <c r="T346" s="72"/>
      <c r="U346" s="71"/>
      <c r="AF346" s="41"/>
    </row>
    <row r="347" spans="1:32" s="88" customFormat="1" ht="15" customHeight="1" x14ac:dyDescent="0.25">
      <c r="A347" s="73"/>
      <c r="B347" s="81" t="s">
        <v>9</v>
      </c>
      <c r="C347" s="64" t="s">
        <v>9</v>
      </c>
      <c r="D347" s="64" t="s">
        <v>10</v>
      </c>
      <c r="E347" s="172" t="s">
        <v>693</v>
      </c>
      <c r="F347" s="187" t="s">
        <v>694</v>
      </c>
      <c r="G347" s="91"/>
      <c r="H347" s="57"/>
      <c r="I347" s="92">
        <v>0</v>
      </c>
      <c r="J347" s="93"/>
      <c r="K347" s="92">
        <v>0</v>
      </c>
      <c r="M347" s="60"/>
      <c r="S347" s="71"/>
      <c r="T347" s="72"/>
      <c r="U347" s="71"/>
      <c r="AF347" s="41"/>
    </row>
    <row r="348" spans="1:32" s="88" customFormat="1" ht="15" customHeight="1" x14ac:dyDescent="0.25">
      <c r="A348" s="73"/>
      <c r="B348" s="81"/>
      <c r="C348" s="64" t="s">
        <v>17</v>
      </c>
      <c r="D348" s="64" t="s">
        <v>10</v>
      </c>
      <c r="E348" s="172" t="s">
        <v>695</v>
      </c>
      <c r="F348" s="187" t="s">
        <v>696</v>
      </c>
      <c r="G348" s="91"/>
      <c r="H348" s="57"/>
      <c r="I348" s="92">
        <v>0</v>
      </c>
      <c r="J348" s="93"/>
      <c r="K348" s="92">
        <v>0</v>
      </c>
      <c r="M348" s="60"/>
      <c r="S348" s="71"/>
      <c r="T348" s="72"/>
      <c r="U348" s="71"/>
      <c r="AF348" s="41"/>
    </row>
    <row r="349" spans="1:32" s="88" customFormat="1" ht="15" customHeight="1" x14ac:dyDescent="0.25">
      <c r="A349" s="73"/>
      <c r="B349" s="81" t="s">
        <v>145</v>
      </c>
      <c r="C349" s="64" t="s">
        <v>145</v>
      </c>
      <c r="D349" s="64" t="s">
        <v>10</v>
      </c>
      <c r="E349" s="172" t="s">
        <v>697</v>
      </c>
      <c r="F349" s="187" t="s">
        <v>698</v>
      </c>
      <c r="G349" s="91"/>
      <c r="H349" s="57"/>
      <c r="I349" s="92">
        <v>0</v>
      </c>
      <c r="J349" s="93"/>
      <c r="K349" s="92">
        <v>0</v>
      </c>
      <c r="M349" s="60"/>
      <c r="S349" s="71"/>
      <c r="T349" s="72"/>
      <c r="U349" s="71"/>
      <c r="AF349" s="41"/>
    </row>
    <row r="350" spans="1:32" s="88" customFormat="1" ht="15" customHeight="1" x14ac:dyDescent="0.25">
      <c r="A350" s="73" t="s">
        <v>13</v>
      </c>
      <c r="B350" s="81"/>
      <c r="C350" s="64" t="s">
        <v>17</v>
      </c>
      <c r="D350" s="64" t="s">
        <v>17</v>
      </c>
      <c r="E350" s="167" t="s">
        <v>699</v>
      </c>
      <c r="F350" s="185" t="s">
        <v>700</v>
      </c>
      <c r="G350" s="186">
        <f>SUM(G351:G352)</f>
        <v>0</v>
      </c>
      <c r="H350" s="57"/>
      <c r="I350" s="184">
        <v>14642.74</v>
      </c>
      <c r="J350" s="114"/>
      <c r="K350" s="184">
        <v>58570.96</v>
      </c>
      <c r="M350" s="60"/>
      <c r="S350" s="71"/>
      <c r="T350" s="72"/>
      <c r="U350" s="71"/>
      <c r="AF350" s="41"/>
    </row>
    <row r="351" spans="1:32" s="88" customFormat="1" ht="15" customHeight="1" x14ac:dyDescent="0.25">
      <c r="A351" s="73"/>
      <c r="B351" s="81"/>
      <c r="C351" s="64" t="s">
        <v>17</v>
      </c>
      <c r="D351" s="64" t="s">
        <v>10</v>
      </c>
      <c r="E351" s="170" t="s">
        <v>701</v>
      </c>
      <c r="F351" s="180" t="s">
        <v>702</v>
      </c>
      <c r="G351" s="135"/>
      <c r="H351" s="57"/>
      <c r="I351" s="92">
        <v>0</v>
      </c>
      <c r="J351" s="93"/>
      <c r="K351" s="92">
        <v>0</v>
      </c>
      <c r="M351" s="60"/>
      <c r="S351" s="71"/>
      <c r="T351" s="72"/>
      <c r="U351" s="71"/>
      <c r="AF351" s="41"/>
    </row>
    <row r="352" spans="1:32" s="88" customFormat="1" ht="15" customHeight="1" x14ac:dyDescent="0.25">
      <c r="A352" s="73"/>
      <c r="B352" s="81"/>
      <c r="C352" s="64" t="s">
        <v>17</v>
      </c>
      <c r="D352" s="64" t="s">
        <v>10</v>
      </c>
      <c r="E352" s="170" t="s">
        <v>703</v>
      </c>
      <c r="F352" s="180" t="s">
        <v>704</v>
      </c>
      <c r="G352" s="135"/>
      <c r="H352" s="57"/>
      <c r="I352" s="92">
        <v>14642.74</v>
      </c>
      <c r="J352" s="93"/>
      <c r="K352" s="92">
        <v>58570.96</v>
      </c>
      <c r="M352" s="60"/>
      <c r="S352" s="71"/>
      <c r="T352" s="72"/>
      <c r="U352" s="71"/>
      <c r="AF352" s="41"/>
    </row>
    <row r="353" spans="1:32" s="88" customFormat="1" ht="15" customHeight="1" x14ac:dyDescent="0.25">
      <c r="A353" s="73" t="s">
        <v>13</v>
      </c>
      <c r="B353" s="81"/>
      <c r="C353" s="64" t="s">
        <v>17</v>
      </c>
      <c r="D353" s="64" t="s">
        <v>17</v>
      </c>
      <c r="E353" s="165" t="s">
        <v>705</v>
      </c>
      <c r="F353" s="195" t="s">
        <v>706</v>
      </c>
      <c r="G353" s="117">
        <f>SUM(G354:G360)</f>
        <v>0</v>
      </c>
      <c r="H353" s="57"/>
      <c r="I353" s="68">
        <v>1555534.1800000002</v>
      </c>
      <c r="J353" s="69"/>
      <c r="K353" s="68">
        <v>6222136.7200000007</v>
      </c>
      <c r="M353" s="60"/>
      <c r="S353" s="71"/>
      <c r="T353" s="72"/>
      <c r="U353" s="71"/>
      <c r="AF353" s="41"/>
    </row>
    <row r="354" spans="1:32" s="88" customFormat="1" ht="15" customHeight="1" x14ac:dyDescent="0.25">
      <c r="A354" s="73"/>
      <c r="B354" s="81"/>
      <c r="C354" s="64" t="s">
        <v>17</v>
      </c>
      <c r="D354" s="64" t="s">
        <v>10</v>
      </c>
      <c r="E354" s="167" t="s">
        <v>707</v>
      </c>
      <c r="F354" s="181" t="s">
        <v>708</v>
      </c>
      <c r="G354" s="111"/>
      <c r="H354" s="57"/>
      <c r="I354" s="119">
        <v>496794.95</v>
      </c>
      <c r="J354" s="93"/>
      <c r="K354" s="119">
        <v>1987179.8</v>
      </c>
      <c r="M354" s="60"/>
      <c r="S354" s="71"/>
      <c r="T354" s="72"/>
      <c r="U354" s="71"/>
      <c r="AF354" s="41"/>
    </row>
    <row r="355" spans="1:32" s="88" customFormat="1" ht="15" customHeight="1" x14ac:dyDescent="0.25">
      <c r="A355" s="73"/>
      <c r="B355" s="81"/>
      <c r="C355" s="64" t="s">
        <v>17</v>
      </c>
      <c r="D355" s="64" t="s">
        <v>10</v>
      </c>
      <c r="E355" s="167" t="s">
        <v>709</v>
      </c>
      <c r="F355" s="181" t="s">
        <v>710</v>
      </c>
      <c r="G355" s="111"/>
      <c r="H355" s="57"/>
      <c r="I355" s="119">
        <v>221028.66</v>
      </c>
      <c r="J355" s="93"/>
      <c r="K355" s="119">
        <v>884114.64</v>
      </c>
      <c r="M355" s="60"/>
      <c r="S355" s="71"/>
      <c r="T355" s="72"/>
      <c r="U355" s="71"/>
      <c r="AF355" s="41"/>
    </row>
    <row r="356" spans="1:32" s="88" customFormat="1" ht="15" customHeight="1" x14ac:dyDescent="0.25">
      <c r="A356" s="73"/>
      <c r="B356" s="81"/>
      <c r="C356" s="64" t="s">
        <v>17</v>
      </c>
      <c r="D356" s="64" t="s">
        <v>10</v>
      </c>
      <c r="E356" s="167" t="s">
        <v>711</v>
      </c>
      <c r="F356" s="181" t="s">
        <v>712</v>
      </c>
      <c r="G356" s="111"/>
      <c r="H356" s="57"/>
      <c r="I356" s="119">
        <v>757689.78</v>
      </c>
      <c r="J356" s="93"/>
      <c r="K356" s="119">
        <v>3030759.12</v>
      </c>
      <c r="M356" s="60"/>
      <c r="S356" s="71"/>
      <c r="T356" s="72"/>
      <c r="U356" s="71"/>
      <c r="AF356" s="41"/>
    </row>
    <row r="357" spans="1:32" s="88" customFormat="1" ht="15" customHeight="1" x14ac:dyDescent="0.25">
      <c r="A357" s="73"/>
      <c r="B357" s="81"/>
      <c r="C357" s="64" t="s">
        <v>17</v>
      </c>
      <c r="D357" s="64" t="s">
        <v>10</v>
      </c>
      <c r="E357" s="167" t="s">
        <v>713</v>
      </c>
      <c r="F357" s="181" t="s">
        <v>714</v>
      </c>
      <c r="G357" s="111"/>
      <c r="H357" s="57"/>
      <c r="I357" s="119">
        <v>48424.28</v>
      </c>
      <c r="J357" s="93"/>
      <c r="K357" s="119">
        <v>193697.12</v>
      </c>
      <c r="M357" s="60"/>
      <c r="S357" s="71"/>
      <c r="T357" s="72"/>
      <c r="U357" s="71"/>
      <c r="AF357" s="41"/>
    </row>
    <row r="358" spans="1:32" s="88" customFormat="1" ht="15" customHeight="1" x14ac:dyDescent="0.25">
      <c r="A358" s="73"/>
      <c r="B358" s="81"/>
      <c r="C358" s="64" t="s">
        <v>17</v>
      </c>
      <c r="D358" s="64" t="s">
        <v>10</v>
      </c>
      <c r="E358" s="167" t="s">
        <v>715</v>
      </c>
      <c r="F358" s="181" t="s">
        <v>716</v>
      </c>
      <c r="G358" s="111"/>
      <c r="H358" s="57"/>
      <c r="I358" s="119">
        <v>25273.91</v>
      </c>
      <c r="J358" s="93"/>
      <c r="K358" s="119">
        <v>101095.64</v>
      </c>
      <c r="M358" s="60"/>
      <c r="S358" s="71"/>
      <c r="T358" s="72"/>
      <c r="U358" s="71"/>
      <c r="AF358" s="41"/>
    </row>
    <row r="359" spans="1:32" s="88" customFormat="1" ht="15" customHeight="1" x14ac:dyDescent="0.25">
      <c r="A359" s="73"/>
      <c r="B359" s="81"/>
      <c r="C359" s="64" t="s">
        <v>17</v>
      </c>
      <c r="D359" s="64" t="s">
        <v>10</v>
      </c>
      <c r="E359" s="167" t="s">
        <v>717</v>
      </c>
      <c r="F359" s="181" t="s">
        <v>718</v>
      </c>
      <c r="G359" s="111"/>
      <c r="H359" s="57"/>
      <c r="I359" s="119">
        <v>6322.6</v>
      </c>
      <c r="J359" s="93"/>
      <c r="K359" s="119">
        <v>25290.400000000001</v>
      </c>
      <c r="M359" s="60"/>
      <c r="S359" s="71"/>
      <c r="T359" s="72"/>
      <c r="U359" s="71"/>
      <c r="AF359" s="41"/>
    </row>
    <row r="360" spans="1:32" s="88" customFormat="1" ht="15" customHeight="1" x14ac:dyDescent="0.25">
      <c r="A360" s="196"/>
      <c r="B360" s="197" t="s">
        <v>9</v>
      </c>
      <c r="C360" s="64" t="s">
        <v>9</v>
      </c>
      <c r="D360" s="64" t="s">
        <v>10</v>
      </c>
      <c r="E360" s="167" t="s">
        <v>719</v>
      </c>
      <c r="F360" s="181" t="s">
        <v>720</v>
      </c>
      <c r="G360" s="111"/>
      <c r="H360" s="57"/>
      <c r="I360" s="119">
        <v>0</v>
      </c>
      <c r="J360" s="93"/>
      <c r="K360" s="119">
        <v>0</v>
      </c>
      <c r="M360" s="60"/>
      <c r="S360" s="71"/>
      <c r="T360" s="72"/>
      <c r="U360" s="71"/>
      <c r="AF360" s="41"/>
    </row>
    <row r="361" spans="1:32" s="88" customFormat="1" ht="15" customHeight="1" x14ac:dyDescent="0.25">
      <c r="A361" s="73" t="s">
        <v>13</v>
      </c>
      <c r="B361" s="81"/>
      <c r="C361" s="64" t="s">
        <v>17</v>
      </c>
      <c r="D361" s="64" t="s">
        <v>17</v>
      </c>
      <c r="E361" s="165" t="s">
        <v>721</v>
      </c>
      <c r="F361" s="195" t="s">
        <v>722</v>
      </c>
      <c r="G361" s="117">
        <f>+G362+G363+G366+G369+G370</f>
        <v>0</v>
      </c>
      <c r="H361" s="57"/>
      <c r="I361" s="68">
        <v>1832298.5699999998</v>
      </c>
      <c r="J361" s="69"/>
      <c r="K361" s="68">
        <v>7329194.2799999993</v>
      </c>
      <c r="M361" s="60"/>
      <c r="S361" s="71"/>
      <c r="T361" s="72"/>
      <c r="U361" s="71"/>
      <c r="AF361" s="41"/>
    </row>
    <row r="362" spans="1:32" s="88" customFormat="1" ht="15" customHeight="1" x14ac:dyDescent="0.25">
      <c r="A362" s="73"/>
      <c r="B362" s="81"/>
      <c r="C362" s="64" t="s">
        <v>17</v>
      </c>
      <c r="D362" s="64" t="s">
        <v>10</v>
      </c>
      <c r="E362" s="167" t="s">
        <v>723</v>
      </c>
      <c r="F362" s="181" t="s">
        <v>724</v>
      </c>
      <c r="G362" s="111"/>
      <c r="H362" s="57"/>
      <c r="I362" s="119">
        <v>123116.4</v>
      </c>
      <c r="J362" s="93"/>
      <c r="K362" s="119">
        <v>492465.6</v>
      </c>
      <c r="M362" s="60"/>
      <c r="S362" s="71"/>
      <c r="T362" s="72"/>
      <c r="U362" s="71"/>
      <c r="AF362" s="41"/>
    </row>
    <row r="363" spans="1:32" s="88" customFormat="1" ht="15" customHeight="1" x14ac:dyDescent="0.25">
      <c r="A363" s="73" t="s">
        <v>13</v>
      </c>
      <c r="B363" s="81"/>
      <c r="C363" s="64" t="s">
        <v>17</v>
      </c>
      <c r="D363" s="64" t="s">
        <v>17</v>
      </c>
      <c r="E363" s="167" t="s">
        <v>725</v>
      </c>
      <c r="F363" s="181" t="s">
        <v>726</v>
      </c>
      <c r="G363" s="140">
        <f>+G364+G365</f>
        <v>0</v>
      </c>
      <c r="H363" s="57"/>
      <c r="I363" s="113">
        <v>1709182.17</v>
      </c>
      <c r="J363" s="114"/>
      <c r="K363" s="113">
        <v>6836728.6799999997</v>
      </c>
      <c r="M363" s="60"/>
      <c r="S363" s="71"/>
      <c r="T363" s="72"/>
      <c r="U363" s="71"/>
      <c r="AF363" s="41"/>
    </row>
    <row r="364" spans="1:32" s="88" customFormat="1" ht="15" customHeight="1" x14ac:dyDescent="0.25">
      <c r="A364" s="73"/>
      <c r="B364" s="81"/>
      <c r="C364" s="64" t="s">
        <v>17</v>
      </c>
      <c r="D364" s="64" t="s">
        <v>10</v>
      </c>
      <c r="E364" s="170" t="s">
        <v>727</v>
      </c>
      <c r="F364" s="185" t="s">
        <v>728</v>
      </c>
      <c r="G364" s="183"/>
      <c r="H364" s="57"/>
      <c r="I364" s="190">
        <v>1674553.9</v>
      </c>
      <c r="J364" s="69"/>
      <c r="K364" s="190">
        <v>6698215.5999999996</v>
      </c>
      <c r="M364" s="60"/>
      <c r="S364" s="71"/>
      <c r="T364" s="72"/>
      <c r="U364" s="71"/>
      <c r="AF364" s="41"/>
    </row>
    <row r="365" spans="1:32" s="88" customFormat="1" ht="15" customHeight="1" x14ac:dyDescent="0.25">
      <c r="A365" s="73"/>
      <c r="B365" s="81"/>
      <c r="C365" s="64" t="s">
        <v>17</v>
      </c>
      <c r="D365" s="64" t="s">
        <v>10</v>
      </c>
      <c r="E365" s="170" t="s">
        <v>729</v>
      </c>
      <c r="F365" s="185" t="s">
        <v>730</v>
      </c>
      <c r="G365" s="183"/>
      <c r="H365" s="57"/>
      <c r="I365" s="190">
        <v>34628.270000000004</v>
      </c>
      <c r="J365" s="69"/>
      <c r="K365" s="190">
        <v>138513.08000000002</v>
      </c>
      <c r="M365" s="60"/>
      <c r="S365" s="71"/>
      <c r="T365" s="72"/>
      <c r="U365" s="71"/>
      <c r="AF365" s="41"/>
    </row>
    <row r="366" spans="1:32" s="88" customFormat="1" ht="15" customHeight="1" x14ac:dyDescent="0.25">
      <c r="A366" s="73" t="s">
        <v>13</v>
      </c>
      <c r="B366" s="81"/>
      <c r="C366" s="64" t="s">
        <v>17</v>
      </c>
      <c r="D366" s="64" t="s">
        <v>17</v>
      </c>
      <c r="E366" s="167" t="s">
        <v>731</v>
      </c>
      <c r="F366" s="181" t="s">
        <v>732</v>
      </c>
      <c r="G366" s="77">
        <f>+G367+G368</f>
        <v>0</v>
      </c>
      <c r="H366" s="57"/>
      <c r="I366" s="78">
        <v>0</v>
      </c>
      <c r="J366" s="69"/>
      <c r="K366" s="78">
        <v>0</v>
      </c>
      <c r="M366" s="60"/>
      <c r="S366" s="71"/>
      <c r="T366" s="72"/>
      <c r="U366" s="71"/>
      <c r="AF366" s="41"/>
    </row>
    <row r="367" spans="1:32" s="88" customFormat="1" ht="15" customHeight="1" x14ac:dyDescent="0.25">
      <c r="A367" s="73"/>
      <c r="B367" s="81"/>
      <c r="C367" s="64" t="s">
        <v>17</v>
      </c>
      <c r="D367" s="64" t="s">
        <v>10</v>
      </c>
      <c r="E367" s="170" t="s">
        <v>733</v>
      </c>
      <c r="F367" s="185" t="s">
        <v>734</v>
      </c>
      <c r="G367" s="183"/>
      <c r="H367" s="57"/>
      <c r="I367" s="190">
        <v>0</v>
      </c>
      <c r="J367" s="69"/>
      <c r="K367" s="190">
        <v>0</v>
      </c>
      <c r="M367" s="60"/>
      <c r="S367" s="71"/>
      <c r="T367" s="72"/>
      <c r="U367" s="71"/>
      <c r="AF367" s="41"/>
    </row>
    <row r="368" spans="1:32" s="88" customFormat="1" ht="15" customHeight="1" x14ac:dyDescent="0.25">
      <c r="A368" s="73"/>
      <c r="B368" s="81"/>
      <c r="C368" s="64" t="s">
        <v>17</v>
      </c>
      <c r="D368" s="64" t="s">
        <v>10</v>
      </c>
      <c r="E368" s="170" t="s">
        <v>735</v>
      </c>
      <c r="F368" s="185" t="s">
        <v>736</v>
      </c>
      <c r="G368" s="183"/>
      <c r="H368" s="57"/>
      <c r="I368" s="190">
        <v>0</v>
      </c>
      <c r="J368" s="69"/>
      <c r="K368" s="190">
        <v>0</v>
      </c>
      <c r="M368" s="60"/>
      <c r="S368" s="71"/>
      <c r="T368" s="72"/>
      <c r="U368" s="71"/>
      <c r="AF368" s="41"/>
    </row>
    <row r="369" spans="1:32" s="40" customFormat="1" ht="15" customHeight="1" x14ac:dyDescent="0.25">
      <c r="A369" s="106"/>
      <c r="B369" s="107"/>
      <c r="C369" s="64" t="s">
        <v>17</v>
      </c>
      <c r="D369" s="64" t="s">
        <v>10</v>
      </c>
      <c r="E369" s="167" t="s">
        <v>737</v>
      </c>
      <c r="F369" s="181" t="s">
        <v>738</v>
      </c>
      <c r="G369" s="111"/>
      <c r="H369" s="57"/>
      <c r="I369" s="119">
        <v>0</v>
      </c>
      <c r="J369" s="93"/>
      <c r="K369" s="119">
        <v>0</v>
      </c>
      <c r="M369" s="60"/>
      <c r="S369" s="71"/>
      <c r="T369" s="72"/>
      <c r="U369" s="71"/>
      <c r="AF369" s="41"/>
    </row>
    <row r="370" spans="1:32" s="40" customFormat="1" ht="15" customHeight="1" x14ac:dyDescent="0.25">
      <c r="A370" s="198"/>
      <c r="B370" s="199" t="s">
        <v>9</v>
      </c>
      <c r="C370" s="64" t="s">
        <v>9</v>
      </c>
      <c r="D370" s="64" t="s">
        <v>10</v>
      </c>
      <c r="E370" s="167" t="s">
        <v>739</v>
      </c>
      <c r="F370" s="181" t="s">
        <v>740</v>
      </c>
      <c r="G370" s="111"/>
      <c r="H370" s="57"/>
      <c r="I370" s="119">
        <v>0</v>
      </c>
      <c r="J370" s="93"/>
      <c r="K370" s="119">
        <v>0</v>
      </c>
      <c r="M370" s="60"/>
      <c r="S370" s="71"/>
      <c r="T370" s="72"/>
      <c r="U370" s="71"/>
      <c r="AF370" s="41"/>
    </row>
    <row r="371" spans="1:32" s="88" customFormat="1" ht="15" customHeight="1" x14ac:dyDescent="0.25">
      <c r="A371" s="73" t="s">
        <v>13</v>
      </c>
      <c r="B371" s="81"/>
      <c r="C371" s="64" t="s">
        <v>17</v>
      </c>
      <c r="D371" s="64" t="s">
        <v>17</v>
      </c>
      <c r="E371" s="200" t="s">
        <v>741</v>
      </c>
      <c r="F371" s="201" t="s">
        <v>742</v>
      </c>
      <c r="G371" s="202"/>
      <c r="H371" s="57"/>
      <c r="I371" s="203">
        <v>53978415.860000007</v>
      </c>
      <c r="J371" s="69"/>
      <c r="K371" s="203">
        <v>198889410.56</v>
      </c>
      <c r="M371" s="60"/>
      <c r="S371" s="71"/>
      <c r="T371" s="72"/>
      <c r="U371" s="71"/>
      <c r="AF371" s="41"/>
    </row>
    <row r="372" spans="1:32" s="88" customFormat="1" ht="15" customHeight="1" x14ac:dyDescent="0.25">
      <c r="A372" s="73" t="s">
        <v>13</v>
      </c>
      <c r="B372" s="81"/>
      <c r="C372" s="64" t="s">
        <v>17</v>
      </c>
      <c r="D372" s="64" t="s">
        <v>17</v>
      </c>
      <c r="E372" s="165" t="s">
        <v>743</v>
      </c>
      <c r="F372" s="195" t="s">
        <v>744</v>
      </c>
      <c r="G372" s="117">
        <f>+G373+G382</f>
        <v>0</v>
      </c>
      <c r="H372" s="57"/>
      <c r="I372" s="68">
        <v>44970771.760000005</v>
      </c>
      <c r="J372" s="69"/>
      <c r="K372" s="68">
        <v>166610582</v>
      </c>
      <c r="M372" s="60"/>
      <c r="S372" s="71"/>
      <c r="T372" s="72"/>
      <c r="U372" s="71"/>
      <c r="AF372" s="41"/>
    </row>
    <row r="373" spans="1:32" s="88" customFormat="1" ht="15" customHeight="1" x14ac:dyDescent="0.25">
      <c r="A373" s="73" t="s">
        <v>13</v>
      </c>
      <c r="B373" s="81"/>
      <c r="C373" s="64" t="s">
        <v>17</v>
      </c>
      <c r="D373" s="64" t="s">
        <v>17</v>
      </c>
      <c r="E373" s="167" t="s">
        <v>745</v>
      </c>
      <c r="F373" s="181" t="s">
        <v>746</v>
      </c>
      <c r="G373" s="140">
        <f>+G374+G378</f>
        <v>0</v>
      </c>
      <c r="H373" s="57"/>
      <c r="I373" s="113">
        <v>20986042.360000003</v>
      </c>
      <c r="J373" s="114"/>
      <c r="K373" s="113">
        <v>85013092.719999999</v>
      </c>
      <c r="M373" s="60"/>
      <c r="S373" s="71"/>
      <c r="T373" s="72"/>
      <c r="U373" s="71"/>
      <c r="AF373" s="41"/>
    </row>
    <row r="374" spans="1:32" s="88" customFormat="1" ht="15" customHeight="1" x14ac:dyDescent="0.25">
      <c r="A374" s="73" t="s">
        <v>13</v>
      </c>
      <c r="B374" s="81"/>
      <c r="C374" s="64" t="s">
        <v>17</v>
      </c>
      <c r="D374" s="64" t="s">
        <v>17</v>
      </c>
      <c r="E374" s="170" t="s">
        <v>747</v>
      </c>
      <c r="F374" s="175" t="s">
        <v>748</v>
      </c>
      <c r="G374" s="84">
        <f>SUM(G375:G377)</f>
        <v>0</v>
      </c>
      <c r="H374" s="57"/>
      <c r="I374" s="86">
        <v>18517476.930000003</v>
      </c>
      <c r="J374" s="87"/>
      <c r="K374" s="86">
        <v>74708784.319999993</v>
      </c>
      <c r="M374" s="60"/>
      <c r="S374" s="71"/>
      <c r="T374" s="72"/>
      <c r="U374" s="71"/>
      <c r="AF374" s="41"/>
    </row>
    <row r="375" spans="1:32" s="88" customFormat="1" ht="15" customHeight="1" x14ac:dyDescent="0.25">
      <c r="A375" s="73"/>
      <c r="B375" s="81"/>
      <c r="C375" s="64" t="s">
        <v>17</v>
      </c>
      <c r="D375" s="64" t="s">
        <v>10</v>
      </c>
      <c r="E375" s="170" t="s">
        <v>749</v>
      </c>
      <c r="F375" s="180" t="s">
        <v>750</v>
      </c>
      <c r="G375" s="135"/>
      <c r="H375" s="57"/>
      <c r="I375" s="99">
        <v>17520528.830000002</v>
      </c>
      <c r="J375" s="87"/>
      <c r="K375" s="99">
        <v>70517992</v>
      </c>
      <c r="M375" s="60"/>
      <c r="S375" s="71"/>
      <c r="T375" s="72"/>
      <c r="U375" s="71"/>
      <c r="AF375" s="41"/>
    </row>
    <row r="376" spans="1:32" s="88" customFormat="1" ht="15" customHeight="1" x14ac:dyDescent="0.25">
      <c r="A376" s="73"/>
      <c r="B376" s="81"/>
      <c r="C376" s="64" t="s">
        <v>17</v>
      </c>
      <c r="D376" s="64" t="s">
        <v>10</v>
      </c>
      <c r="E376" s="170" t="s">
        <v>751</v>
      </c>
      <c r="F376" s="180" t="s">
        <v>752</v>
      </c>
      <c r="G376" s="135"/>
      <c r="H376" s="57"/>
      <c r="I376" s="99">
        <v>996948.09999999986</v>
      </c>
      <c r="J376" s="87"/>
      <c r="K376" s="99">
        <v>4190792.3199999994</v>
      </c>
      <c r="M376" s="60"/>
      <c r="S376" s="71"/>
      <c r="T376" s="72"/>
      <c r="U376" s="71"/>
      <c r="AF376" s="41"/>
    </row>
    <row r="377" spans="1:32" s="88" customFormat="1" ht="15" customHeight="1" x14ac:dyDescent="0.25">
      <c r="A377" s="73"/>
      <c r="B377" s="81"/>
      <c r="C377" s="64" t="s">
        <v>17</v>
      </c>
      <c r="D377" s="64" t="s">
        <v>10</v>
      </c>
      <c r="E377" s="170" t="s">
        <v>753</v>
      </c>
      <c r="F377" s="180" t="s">
        <v>754</v>
      </c>
      <c r="G377" s="135"/>
      <c r="H377" s="57"/>
      <c r="I377" s="99">
        <v>0</v>
      </c>
      <c r="J377" s="87"/>
      <c r="K377" s="99">
        <v>0</v>
      </c>
      <c r="M377" s="60"/>
      <c r="S377" s="71"/>
      <c r="T377" s="72"/>
      <c r="U377" s="71"/>
      <c r="AF377" s="41"/>
    </row>
    <row r="378" spans="1:32" s="88" customFormat="1" ht="15" customHeight="1" x14ac:dyDescent="0.25">
      <c r="A378" s="73" t="s">
        <v>13</v>
      </c>
      <c r="B378" s="81"/>
      <c r="C378" s="64" t="s">
        <v>17</v>
      </c>
      <c r="D378" s="64" t="s">
        <v>17</v>
      </c>
      <c r="E378" s="170" t="s">
        <v>755</v>
      </c>
      <c r="F378" s="175" t="s">
        <v>756</v>
      </c>
      <c r="G378" s="84">
        <f>SUM(G379:G381)</f>
        <v>0</v>
      </c>
      <c r="H378" s="57"/>
      <c r="I378" s="86">
        <v>2468565.4299999997</v>
      </c>
      <c r="J378" s="87"/>
      <c r="K378" s="86">
        <v>10304308.4</v>
      </c>
      <c r="M378" s="60"/>
      <c r="S378" s="71"/>
      <c r="T378" s="72"/>
      <c r="U378" s="71"/>
      <c r="AF378" s="41"/>
    </row>
    <row r="379" spans="1:32" s="88" customFormat="1" ht="15" customHeight="1" x14ac:dyDescent="0.25">
      <c r="A379" s="73"/>
      <c r="B379" s="81"/>
      <c r="C379" s="64" t="s">
        <v>17</v>
      </c>
      <c r="D379" s="64" t="s">
        <v>10</v>
      </c>
      <c r="E379" s="170" t="s">
        <v>757</v>
      </c>
      <c r="F379" s="180" t="s">
        <v>758</v>
      </c>
      <c r="G379" s="135"/>
      <c r="H379" s="57"/>
      <c r="I379" s="99">
        <v>2051801.1099999999</v>
      </c>
      <c r="J379" s="87"/>
      <c r="K379" s="99">
        <v>8515865.9199999999</v>
      </c>
      <c r="M379" s="60"/>
      <c r="S379" s="71"/>
      <c r="T379" s="72"/>
      <c r="U379" s="71"/>
      <c r="AF379" s="41"/>
    </row>
    <row r="380" spans="1:32" s="88" customFormat="1" ht="15" customHeight="1" x14ac:dyDescent="0.25">
      <c r="A380" s="73"/>
      <c r="B380" s="81"/>
      <c r="C380" s="64" t="s">
        <v>17</v>
      </c>
      <c r="D380" s="64" t="s">
        <v>10</v>
      </c>
      <c r="E380" s="170" t="s">
        <v>759</v>
      </c>
      <c r="F380" s="180" t="s">
        <v>760</v>
      </c>
      <c r="G380" s="135"/>
      <c r="H380" s="57"/>
      <c r="I380" s="99">
        <v>416764.32000000007</v>
      </c>
      <c r="J380" s="87"/>
      <c r="K380" s="99">
        <v>1788442.4800000002</v>
      </c>
      <c r="M380" s="60"/>
      <c r="S380" s="71"/>
      <c r="T380" s="72"/>
      <c r="U380" s="71"/>
      <c r="AF380" s="41"/>
    </row>
    <row r="381" spans="1:32" s="88" customFormat="1" ht="15" customHeight="1" x14ac:dyDescent="0.25">
      <c r="A381" s="73"/>
      <c r="B381" s="81"/>
      <c r="C381" s="64" t="s">
        <v>17</v>
      </c>
      <c r="D381" s="64" t="s">
        <v>10</v>
      </c>
      <c r="E381" s="170" t="s">
        <v>761</v>
      </c>
      <c r="F381" s="180" t="s">
        <v>762</v>
      </c>
      <c r="G381" s="135"/>
      <c r="H381" s="57"/>
      <c r="I381" s="99">
        <v>0</v>
      </c>
      <c r="J381" s="87"/>
      <c r="K381" s="99">
        <v>0</v>
      </c>
      <c r="M381" s="60"/>
      <c r="S381" s="71"/>
      <c r="T381" s="72"/>
      <c r="U381" s="71"/>
      <c r="AF381" s="41"/>
    </row>
    <row r="382" spans="1:32" s="88" customFormat="1" ht="15" customHeight="1" x14ac:dyDescent="0.25">
      <c r="A382" s="73" t="s">
        <v>13</v>
      </c>
      <c r="B382" s="81"/>
      <c r="C382" s="64" t="s">
        <v>17</v>
      </c>
      <c r="D382" s="64" t="s">
        <v>17</v>
      </c>
      <c r="E382" s="167" t="s">
        <v>763</v>
      </c>
      <c r="F382" s="181" t="s">
        <v>764</v>
      </c>
      <c r="G382" s="111">
        <v>0</v>
      </c>
      <c r="H382" s="57"/>
      <c r="I382" s="113">
        <v>23984729.400000002</v>
      </c>
      <c r="J382" s="114"/>
      <c r="K382" s="113">
        <v>81597489.280000001</v>
      </c>
      <c r="M382" s="60"/>
      <c r="S382" s="71"/>
      <c r="T382" s="72"/>
      <c r="U382" s="71"/>
      <c r="AF382" s="41"/>
    </row>
    <row r="383" spans="1:32" s="88" customFormat="1" ht="15" customHeight="1" x14ac:dyDescent="0.25">
      <c r="A383" s="73"/>
      <c r="B383" s="81"/>
      <c r="C383" s="64" t="s">
        <v>17</v>
      </c>
      <c r="D383" s="64" t="s">
        <v>10</v>
      </c>
      <c r="E383" s="170" t="s">
        <v>765</v>
      </c>
      <c r="F383" s="204" t="s">
        <v>766</v>
      </c>
      <c r="G383" s="205"/>
      <c r="H383" s="57"/>
      <c r="I383" s="206">
        <v>19699933.000000004</v>
      </c>
      <c r="J383" s="87"/>
      <c r="K383" s="206">
        <v>67315891.24000001</v>
      </c>
      <c r="M383" s="60"/>
      <c r="S383" s="71"/>
      <c r="T383" s="72"/>
      <c r="U383" s="71"/>
      <c r="AF383" s="41"/>
    </row>
    <row r="384" spans="1:32" s="88" customFormat="1" ht="15" customHeight="1" x14ac:dyDescent="0.25">
      <c r="A384" s="73"/>
      <c r="B384" s="81"/>
      <c r="C384" s="64" t="s">
        <v>17</v>
      </c>
      <c r="D384" s="64" t="s">
        <v>10</v>
      </c>
      <c r="E384" s="170" t="s">
        <v>767</v>
      </c>
      <c r="F384" s="204" t="s">
        <v>768</v>
      </c>
      <c r="G384" s="205"/>
      <c r="H384" s="57"/>
      <c r="I384" s="206">
        <v>4284796.3999999994</v>
      </c>
      <c r="J384" s="87"/>
      <c r="K384" s="206">
        <v>14281598.039999999</v>
      </c>
      <c r="M384" s="60"/>
      <c r="S384" s="71"/>
      <c r="T384" s="72"/>
      <c r="U384" s="71"/>
      <c r="AF384" s="41"/>
    </row>
    <row r="385" spans="1:32" s="88" customFormat="1" ht="15" customHeight="1" x14ac:dyDescent="0.25">
      <c r="A385" s="73"/>
      <c r="B385" s="81"/>
      <c r="C385" s="64" t="s">
        <v>17</v>
      </c>
      <c r="D385" s="64" t="s">
        <v>10</v>
      </c>
      <c r="E385" s="170" t="s">
        <v>769</v>
      </c>
      <c r="F385" s="204" t="s">
        <v>770</v>
      </c>
      <c r="G385" s="205"/>
      <c r="H385" s="57"/>
      <c r="I385" s="206">
        <v>0</v>
      </c>
      <c r="J385" s="87"/>
      <c r="K385" s="206">
        <v>0</v>
      </c>
      <c r="M385" s="60"/>
      <c r="S385" s="71"/>
      <c r="T385" s="72"/>
      <c r="U385" s="71"/>
      <c r="AF385" s="41"/>
    </row>
    <row r="386" spans="1:32" s="88" customFormat="1" ht="15" customHeight="1" x14ac:dyDescent="0.25">
      <c r="A386" s="73" t="s">
        <v>13</v>
      </c>
      <c r="B386" s="81"/>
      <c r="C386" s="64" t="s">
        <v>17</v>
      </c>
      <c r="D386" s="64" t="s">
        <v>17</v>
      </c>
      <c r="E386" s="165" t="s">
        <v>771</v>
      </c>
      <c r="F386" s="195" t="s">
        <v>772</v>
      </c>
      <c r="G386" s="117">
        <f>+G387+G391</f>
        <v>0</v>
      </c>
      <c r="H386" s="57"/>
      <c r="I386" s="68">
        <v>168887.95</v>
      </c>
      <c r="J386" s="69"/>
      <c r="K386" s="68">
        <v>653269.32000000007</v>
      </c>
      <c r="M386" s="60"/>
      <c r="S386" s="71"/>
      <c r="T386" s="72"/>
      <c r="U386" s="71"/>
      <c r="AF386" s="41"/>
    </row>
    <row r="387" spans="1:32" s="88" customFormat="1" ht="15" customHeight="1" x14ac:dyDescent="0.25">
      <c r="A387" s="73" t="s">
        <v>13</v>
      </c>
      <c r="B387" s="81"/>
      <c r="C387" s="64" t="s">
        <v>17</v>
      </c>
      <c r="D387" s="64" t="s">
        <v>17</v>
      </c>
      <c r="E387" s="167" t="s">
        <v>773</v>
      </c>
      <c r="F387" s="181" t="s">
        <v>774</v>
      </c>
      <c r="G387" s="140">
        <f>+G388+G389+G390</f>
        <v>0</v>
      </c>
      <c r="H387" s="57"/>
      <c r="I387" s="113">
        <v>131941.34</v>
      </c>
      <c r="J387" s="114"/>
      <c r="K387" s="113">
        <v>519513.04000000004</v>
      </c>
      <c r="M387" s="60"/>
      <c r="S387" s="71"/>
      <c r="T387" s="72"/>
      <c r="U387" s="71"/>
      <c r="AF387" s="41"/>
    </row>
    <row r="388" spans="1:32" s="88" customFormat="1" ht="15" customHeight="1" x14ac:dyDescent="0.25">
      <c r="A388" s="73"/>
      <c r="B388" s="81"/>
      <c r="C388" s="64" t="s">
        <v>17</v>
      </c>
      <c r="D388" s="64" t="s">
        <v>10</v>
      </c>
      <c r="E388" s="170" t="s">
        <v>775</v>
      </c>
      <c r="F388" s="175" t="s">
        <v>776</v>
      </c>
      <c r="G388" s="100"/>
      <c r="H388" s="57"/>
      <c r="I388" s="86">
        <v>131941.34</v>
      </c>
      <c r="J388" s="87"/>
      <c r="K388" s="86">
        <v>488787.24000000005</v>
      </c>
      <c r="M388" s="60"/>
      <c r="S388" s="71"/>
      <c r="T388" s="72"/>
      <c r="U388" s="71"/>
      <c r="AF388" s="41"/>
    </row>
    <row r="389" spans="1:32" s="88" customFormat="1" ht="15" customHeight="1" x14ac:dyDescent="0.25">
      <c r="A389" s="73"/>
      <c r="B389" s="81"/>
      <c r="C389" s="64" t="s">
        <v>17</v>
      </c>
      <c r="D389" s="64" t="s">
        <v>10</v>
      </c>
      <c r="E389" s="170" t="s">
        <v>777</v>
      </c>
      <c r="F389" s="175" t="s">
        <v>778</v>
      </c>
      <c r="G389" s="100"/>
      <c r="H389" s="57"/>
      <c r="I389" s="86">
        <v>0</v>
      </c>
      <c r="J389" s="87"/>
      <c r="K389" s="86">
        <v>30725.8</v>
      </c>
      <c r="M389" s="60"/>
      <c r="S389" s="71"/>
      <c r="T389" s="72"/>
      <c r="U389" s="71"/>
      <c r="AF389" s="41"/>
    </row>
    <row r="390" spans="1:32" s="88" customFormat="1" ht="15" customHeight="1" x14ac:dyDescent="0.25">
      <c r="A390" s="73"/>
      <c r="B390" s="81"/>
      <c r="C390" s="64" t="s">
        <v>17</v>
      </c>
      <c r="D390" s="64" t="s">
        <v>10</v>
      </c>
      <c r="E390" s="170" t="s">
        <v>779</v>
      </c>
      <c r="F390" s="175" t="s">
        <v>780</v>
      </c>
      <c r="G390" s="100"/>
      <c r="H390" s="57"/>
      <c r="I390" s="86">
        <v>0</v>
      </c>
      <c r="J390" s="87"/>
      <c r="K390" s="86">
        <v>0</v>
      </c>
      <c r="M390" s="60"/>
      <c r="S390" s="71"/>
      <c r="T390" s="72"/>
      <c r="U390" s="71"/>
      <c r="AF390" s="41"/>
    </row>
    <row r="391" spans="1:32" s="88" customFormat="1" ht="15" customHeight="1" x14ac:dyDescent="0.25">
      <c r="A391" s="73" t="s">
        <v>13</v>
      </c>
      <c r="B391" s="81"/>
      <c r="C391" s="64" t="s">
        <v>17</v>
      </c>
      <c r="D391" s="64" t="s">
        <v>17</v>
      </c>
      <c r="E391" s="167" t="s">
        <v>781</v>
      </c>
      <c r="F391" s="181" t="s">
        <v>782</v>
      </c>
      <c r="G391" s="140">
        <f>+G392+G393+G394</f>
        <v>0</v>
      </c>
      <c r="H391" s="57"/>
      <c r="I391" s="113">
        <v>36946.61</v>
      </c>
      <c r="J391" s="114"/>
      <c r="K391" s="113">
        <v>133756.28</v>
      </c>
      <c r="M391" s="60"/>
      <c r="S391" s="71"/>
      <c r="T391" s="72"/>
      <c r="U391" s="71"/>
      <c r="AF391" s="41"/>
    </row>
    <row r="392" spans="1:32" s="88" customFormat="1" ht="15" customHeight="1" x14ac:dyDescent="0.25">
      <c r="A392" s="73"/>
      <c r="B392" s="81"/>
      <c r="C392" s="64" t="s">
        <v>17</v>
      </c>
      <c r="D392" s="64" t="s">
        <v>10</v>
      </c>
      <c r="E392" s="170" t="s">
        <v>783</v>
      </c>
      <c r="F392" s="175" t="s">
        <v>784</v>
      </c>
      <c r="G392" s="100"/>
      <c r="H392" s="57"/>
      <c r="I392" s="103">
        <v>36946.61</v>
      </c>
      <c r="J392" s="93"/>
      <c r="K392" s="103">
        <v>133756.28</v>
      </c>
      <c r="M392" s="60"/>
      <c r="S392" s="71"/>
      <c r="T392" s="72"/>
      <c r="U392" s="71"/>
      <c r="AF392" s="41"/>
    </row>
    <row r="393" spans="1:32" s="88" customFormat="1" ht="15" customHeight="1" x14ac:dyDescent="0.25">
      <c r="A393" s="73"/>
      <c r="B393" s="81"/>
      <c r="C393" s="64" t="s">
        <v>17</v>
      </c>
      <c r="D393" s="64" t="s">
        <v>10</v>
      </c>
      <c r="E393" s="170" t="s">
        <v>785</v>
      </c>
      <c r="F393" s="175" t="s">
        <v>786</v>
      </c>
      <c r="G393" s="100"/>
      <c r="H393" s="57"/>
      <c r="I393" s="103">
        <v>0</v>
      </c>
      <c r="J393" s="93"/>
      <c r="K393" s="103">
        <v>0</v>
      </c>
      <c r="M393" s="60"/>
      <c r="S393" s="71"/>
      <c r="T393" s="72"/>
      <c r="U393" s="71"/>
      <c r="AF393" s="41"/>
    </row>
    <row r="394" spans="1:32" s="88" customFormat="1" ht="15" customHeight="1" x14ac:dyDescent="0.25">
      <c r="A394" s="73"/>
      <c r="B394" s="81"/>
      <c r="C394" s="64" t="s">
        <v>17</v>
      </c>
      <c r="D394" s="64" t="s">
        <v>10</v>
      </c>
      <c r="E394" s="170" t="s">
        <v>787</v>
      </c>
      <c r="F394" s="175" t="s">
        <v>788</v>
      </c>
      <c r="G394" s="100"/>
      <c r="H394" s="57"/>
      <c r="I394" s="103">
        <v>0</v>
      </c>
      <c r="J394" s="93"/>
      <c r="K394" s="103">
        <v>0</v>
      </c>
      <c r="M394" s="60"/>
      <c r="S394" s="71"/>
      <c r="T394" s="72"/>
      <c r="U394" s="71"/>
      <c r="AF394" s="41"/>
    </row>
    <row r="395" spans="1:32" s="88" customFormat="1" ht="15" customHeight="1" x14ac:dyDescent="0.25">
      <c r="A395" s="73" t="s">
        <v>13</v>
      </c>
      <c r="B395" s="81"/>
      <c r="C395" s="64" t="s">
        <v>17</v>
      </c>
      <c r="D395" s="64" t="s">
        <v>17</v>
      </c>
      <c r="E395" s="165" t="s">
        <v>789</v>
      </c>
      <c r="F395" s="195" t="s">
        <v>790</v>
      </c>
      <c r="G395" s="117">
        <f>+G396+G400</f>
        <v>0</v>
      </c>
      <c r="H395" s="57"/>
      <c r="I395" s="68">
        <v>5439963.1899999995</v>
      </c>
      <c r="J395" s="69"/>
      <c r="K395" s="68">
        <v>19223997.879999999</v>
      </c>
      <c r="M395" s="60"/>
      <c r="S395" s="71"/>
      <c r="T395" s="72"/>
      <c r="U395" s="71"/>
      <c r="AF395" s="41"/>
    </row>
    <row r="396" spans="1:32" s="88" customFormat="1" ht="15" customHeight="1" x14ac:dyDescent="0.25">
      <c r="A396" s="73" t="s">
        <v>13</v>
      </c>
      <c r="B396" s="81"/>
      <c r="C396" s="64" t="s">
        <v>17</v>
      </c>
      <c r="D396" s="64" t="s">
        <v>17</v>
      </c>
      <c r="E396" s="167" t="s">
        <v>791</v>
      </c>
      <c r="F396" s="181" t="s">
        <v>792</v>
      </c>
      <c r="G396" s="140">
        <f>SUM(G397:G399)</f>
        <v>0</v>
      </c>
      <c r="H396" s="57"/>
      <c r="I396" s="113">
        <v>35462.76</v>
      </c>
      <c r="J396" s="114"/>
      <c r="K396" s="113">
        <v>192532.08</v>
      </c>
      <c r="M396" s="60"/>
      <c r="S396" s="71"/>
      <c r="T396" s="72"/>
      <c r="U396" s="71"/>
      <c r="AF396" s="41"/>
    </row>
    <row r="397" spans="1:32" s="88" customFormat="1" ht="15" customHeight="1" x14ac:dyDescent="0.25">
      <c r="A397" s="73"/>
      <c r="B397" s="81"/>
      <c r="C397" s="64" t="s">
        <v>17</v>
      </c>
      <c r="D397" s="64" t="s">
        <v>10</v>
      </c>
      <c r="E397" s="170" t="s">
        <v>793</v>
      </c>
      <c r="F397" s="175" t="s">
        <v>794</v>
      </c>
      <c r="G397" s="100"/>
      <c r="H397" s="57"/>
      <c r="I397" s="103">
        <v>35462.76</v>
      </c>
      <c r="J397" s="93"/>
      <c r="K397" s="103">
        <v>192532.08</v>
      </c>
      <c r="M397" s="60"/>
      <c r="S397" s="71"/>
      <c r="T397" s="72"/>
      <c r="U397" s="71"/>
      <c r="AF397" s="41"/>
    </row>
    <row r="398" spans="1:32" s="88" customFormat="1" ht="15" customHeight="1" x14ac:dyDescent="0.25">
      <c r="A398" s="73"/>
      <c r="B398" s="81"/>
      <c r="C398" s="64" t="s">
        <v>17</v>
      </c>
      <c r="D398" s="64" t="s">
        <v>10</v>
      </c>
      <c r="E398" s="170" t="s">
        <v>795</v>
      </c>
      <c r="F398" s="175" t="s">
        <v>796</v>
      </c>
      <c r="G398" s="100"/>
      <c r="H398" s="57"/>
      <c r="I398" s="103">
        <v>0</v>
      </c>
      <c r="J398" s="93"/>
      <c r="K398" s="103">
        <v>0</v>
      </c>
      <c r="M398" s="60"/>
      <c r="S398" s="71"/>
      <c r="T398" s="72"/>
      <c r="U398" s="71"/>
      <c r="AF398" s="41"/>
    </row>
    <row r="399" spans="1:32" s="88" customFormat="1" ht="15" customHeight="1" x14ac:dyDescent="0.25">
      <c r="A399" s="73"/>
      <c r="B399" s="81"/>
      <c r="C399" s="64" t="s">
        <v>17</v>
      </c>
      <c r="D399" s="64" t="s">
        <v>10</v>
      </c>
      <c r="E399" s="170" t="s">
        <v>797</v>
      </c>
      <c r="F399" s="175" t="s">
        <v>798</v>
      </c>
      <c r="G399" s="100"/>
      <c r="H399" s="57"/>
      <c r="I399" s="103">
        <v>0</v>
      </c>
      <c r="J399" s="93"/>
      <c r="K399" s="103">
        <v>0</v>
      </c>
      <c r="M399" s="60"/>
      <c r="S399" s="71"/>
      <c r="T399" s="72"/>
      <c r="U399" s="71"/>
      <c r="AF399" s="41"/>
    </row>
    <row r="400" spans="1:32" s="88" customFormat="1" ht="15" customHeight="1" x14ac:dyDescent="0.25">
      <c r="A400" s="73" t="s">
        <v>13</v>
      </c>
      <c r="B400" s="81"/>
      <c r="C400" s="64" t="s">
        <v>17</v>
      </c>
      <c r="D400" s="64" t="s">
        <v>17</v>
      </c>
      <c r="E400" s="167" t="s">
        <v>799</v>
      </c>
      <c r="F400" s="181" t="s">
        <v>800</v>
      </c>
      <c r="G400" s="140">
        <f>SUM(G401:G403)</f>
        <v>0</v>
      </c>
      <c r="H400" s="57"/>
      <c r="I400" s="113">
        <v>5404500.4299999997</v>
      </c>
      <c r="J400" s="114"/>
      <c r="K400" s="113">
        <v>19031465.800000001</v>
      </c>
      <c r="M400" s="60"/>
      <c r="S400" s="71"/>
      <c r="T400" s="72"/>
      <c r="U400" s="71"/>
      <c r="AF400" s="41"/>
    </row>
    <row r="401" spans="1:32" s="88" customFormat="1" ht="15" customHeight="1" x14ac:dyDescent="0.25">
      <c r="A401" s="73"/>
      <c r="B401" s="81"/>
      <c r="C401" s="64" t="s">
        <v>17</v>
      </c>
      <c r="D401" s="64" t="s">
        <v>10</v>
      </c>
      <c r="E401" s="170" t="s">
        <v>801</v>
      </c>
      <c r="F401" s="175" t="s">
        <v>802</v>
      </c>
      <c r="G401" s="100"/>
      <c r="H401" s="57"/>
      <c r="I401" s="103">
        <v>4606516.9799999995</v>
      </c>
      <c r="J401" s="93"/>
      <c r="K401" s="103">
        <v>16269505.040000001</v>
      </c>
      <c r="M401" s="60"/>
      <c r="S401" s="71"/>
      <c r="T401" s="72"/>
      <c r="U401" s="71"/>
      <c r="AF401" s="41"/>
    </row>
    <row r="402" spans="1:32" s="88" customFormat="1" ht="15" customHeight="1" x14ac:dyDescent="0.25">
      <c r="A402" s="73"/>
      <c r="B402" s="81"/>
      <c r="C402" s="64" t="s">
        <v>17</v>
      </c>
      <c r="D402" s="64" t="s">
        <v>10</v>
      </c>
      <c r="E402" s="170" t="s">
        <v>803</v>
      </c>
      <c r="F402" s="175" t="s">
        <v>804</v>
      </c>
      <c r="G402" s="100"/>
      <c r="H402" s="57"/>
      <c r="I402" s="103">
        <v>797983.45</v>
      </c>
      <c r="J402" s="93"/>
      <c r="K402" s="103">
        <v>2761960.76</v>
      </c>
      <c r="M402" s="60"/>
      <c r="S402" s="71"/>
      <c r="T402" s="72"/>
      <c r="U402" s="71"/>
      <c r="AF402" s="41"/>
    </row>
    <row r="403" spans="1:32" s="88" customFormat="1" ht="15" customHeight="1" x14ac:dyDescent="0.25">
      <c r="A403" s="73"/>
      <c r="B403" s="81"/>
      <c r="C403" s="64" t="s">
        <v>17</v>
      </c>
      <c r="D403" s="64" t="s">
        <v>10</v>
      </c>
      <c r="E403" s="170" t="s">
        <v>805</v>
      </c>
      <c r="F403" s="175" t="s">
        <v>806</v>
      </c>
      <c r="G403" s="100"/>
      <c r="H403" s="57"/>
      <c r="I403" s="103">
        <v>0</v>
      </c>
      <c r="J403" s="93"/>
      <c r="K403" s="103">
        <v>0</v>
      </c>
      <c r="M403" s="60"/>
      <c r="S403" s="71"/>
      <c r="T403" s="72"/>
      <c r="U403" s="71"/>
      <c r="AF403" s="41"/>
    </row>
    <row r="404" spans="1:32" s="88" customFormat="1" ht="15" customHeight="1" x14ac:dyDescent="0.25">
      <c r="A404" s="73" t="s">
        <v>13</v>
      </c>
      <c r="B404" s="81"/>
      <c r="C404" s="64" t="s">
        <v>17</v>
      </c>
      <c r="D404" s="64" t="s">
        <v>17</v>
      </c>
      <c r="E404" s="165" t="s">
        <v>807</v>
      </c>
      <c r="F404" s="195" t="s">
        <v>808</v>
      </c>
      <c r="G404" s="117">
        <f>+G405+G409</f>
        <v>0</v>
      </c>
      <c r="H404" s="57"/>
      <c r="I404" s="68">
        <v>3398792.96</v>
      </c>
      <c r="J404" s="69"/>
      <c r="K404" s="68">
        <v>12401561.359999999</v>
      </c>
      <c r="M404" s="60"/>
      <c r="S404" s="71"/>
      <c r="T404" s="72"/>
      <c r="U404" s="71"/>
      <c r="AF404" s="41"/>
    </row>
    <row r="405" spans="1:32" s="88" customFormat="1" ht="15" customHeight="1" x14ac:dyDescent="0.25">
      <c r="A405" s="73" t="s">
        <v>13</v>
      </c>
      <c r="B405" s="81"/>
      <c r="C405" s="64" t="s">
        <v>17</v>
      </c>
      <c r="D405" s="64" t="s">
        <v>17</v>
      </c>
      <c r="E405" s="167" t="s">
        <v>809</v>
      </c>
      <c r="F405" s="181" t="s">
        <v>810</v>
      </c>
      <c r="G405" s="140">
        <f>SUM(G406:G408)</f>
        <v>0</v>
      </c>
      <c r="H405" s="57"/>
      <c r="I405" s="113">
        <v>615005.94999999995</v>
      </c>
      <c r="J405" s="114"/>
      <c r="K405" s="113">
        <v>2466947.2399999998</v>
      </c>
      <c r="M405" s="60"/>
      <c r="S405" s="71"/>
      <c r="T405" s="72"/>
      <c r="U405" s="71"/>
      <c r="AF405" s="41"/>
    </row>
    <row r="406" spans="1:32" s="88" customFormat="1" ht="15" customHeight="1" x14ac:dyDescent="0.25">
      <c r="A406" s="73"/>
      <c r="B406" s="81"/>
      <c r="C406" s="64" t="s">
        <v>17</v>
      </c>
      <c r="D406" s="64" t="s">
        <v>10</v>
      </c>
      <c r="E406" s="170" t="s">
        <v>811</v>
      </c>
      <c r="F406" s="175" t="s">
        <v>812</v>
      </c>
      <c r="G406" s="100"/>
      <c r="H406" s="57"/>
      <c r="I406" s="103">
        <v>585318.31999999995</v>
      </c>
      <c r="J406" s="93"/>
      <c r="K406" s="103">
        <v>2346107.4</v>
      </c>
      <c r="M406" s="60"/>
      <c r="S406" s="71"/>
      <c r="T406" s="72"/>
      <c r="U406" s="71"/>
      <c r="AF406" s="41"/>
    </row>
    <row r="407" spans="1:32" s="88" customFormat="1" ht="15" customHeight="1" x14ac:dyDescent="0.25">
      <c r="A407" s="73"/>
      <c r="B407" s="81"/>
      <c r="C407" s="64" t="s">
        <v>17</v>
      </c>
      <c r="D407" s="64" t="s">
        <v>10</v>
      </c>
      <c r="E407" s="170" t="s">
        <v>813</v>
      </c>
      <c r="F407" s="175" t="s">
        <v>814</v>
      </c>
      <c r="G407" s="100"/>
      <c r="H407" s="57"/>
      <c r="I407" s="103">
        <v>29687.63</v>
      </c>
      <c r="J407" s="93"/>
      <c r="K407" s="103">
        <v>120839.84000000001</v>
      </c>
      <c r="M407" s="60"/>
      <c r="S407" s="71"/>
      <c r="T407" s="72"/>
      <c r="U407" s="71"/>
      <c r="AF407" s="41"/>
    </row>
    <row r="408" spans="1:32" s="88" customFormat="1" ht="15" customHeight="1" x14ac:dyDescent="0.25">
      <c r="A408" s="73"/>
      <c r="B408" s="81"/>
      <c r="C408" s="64" t="s">
        <v>17</v>
      </c>
      <c r="D408" s="64" t="s">
        <v>10</v>
      </c>
      <c r="E408" s="170" t="s">
        <v>815</v>
      </c>
      <c r="F408" s="175" t="s">
        <v>816</v>
      </c>
      <c r="G408" s="100"/>
      <c r="H408" s="57"/>
      <c r="I408" s="103">
        <v>0</v>
      </c>
      <c r="J408" s="93"/>
      <c r="K408" s="103">
        <v>0</v>
      </c>
      <c r="M408" s="60"/>
      <c r="S408" s="71"/>
      <c r="T408" s="72"/>
      <c r="U408" s="71"/>
      <c r="AF408" s="41"/>
    </row>
    <row r="409" spans="1:32" s="88" customFormat="1" ht="15" customHeight="1" x14ac:dyDescent="0.25">
      <c r="A409" s="73" t="s">
        <v>13</v>
      </c>
      <c r="B409" s="81"/>
      <c r="C409" s="64" t="s">
        <v>17</v>
      </c>
      <c r="D409" s="64" t="s">
        <v>17</v>
      </c>
      <c r="E409" s="167" t="s">
        <v>817</v>
      </c>
      <c r="F409" s="181" t="s">
        <v>818</v>
      </c>
      <c r="G409" s="140">
        <f>SUM(G410:G412)</f>
        <v>0</v>
      </c>
      <c r="H409" s="57"/>
      <c r="I409" s="113">
        <v>2783787.0100000002</v>
      </c>
      <c r="J409" s="114"/>
      <c r="K409" s="113">
        <v>9934614.1199999992</v>
      </c>
      <c r="M409" s="60"/>
      <c r="S409" s="71"/>
      <c r="T409" s="72"/>
      <c r="U409" s="71"/>
      <c r="AF409" s="41"/>
    </row>
    <row r="410" spans="1:32" s="88" customFormat="1" ht="15" customHeight="1" x14ac:dyDescent="0.25">
      <c r="A410" s="73"/>
      <c r="B410" s="81"/>
      <c r="C410" s="64" t="s">
        <v>17</v>
      </c>
      <c r="D410" s="64" t="s">
        <v>10</v>
      </c>
      <c r="E410" s="170" t="s">
        <v>819</v>
      </c>
      <c r="F410" s="175" t="s">
        <v>820</v>
      </c>
      <c r="G410" s="100"/>
      <c r="H410" s="57"/>
      <c r="I410" s="103">
        <v>2597910.4700000002</v>
      </c>
      <c r="J410" s="93"/>
      <c r="K410" s="103">
        <v>9261269.4399999995</v>
      </c>
      <c r="M410" s="60"/>
      <c r="S410" s="71"/>
      <c r="T410" s="72"/>
      <c r="U410" s="71"/>
      <c r="AF410" s="41"/>
    </row>
    <row r="411" spans="1:32" s="88" customFormat="1" ht="15" customHeight="1" x14ac:dyDescent="0.25">
      <c r="A411" s="73"/>
      <c r="B411" s="81"/>
      <c r="C411" s="64" t="s">
        <v>17</v>
      </c>
      <c r="D411" s="64" t="s">
        <v>10</v>
      </c>
      <c r="E411" s="170" t="s">
        <v>821</v>
      </c>
      <c r="F411" s="175" t="s">
        <v>822</v>
      </c>
      <c r="G411" s="100"/>
      <c r="H411" s="57"/>
      <c r="I411" s="103">
        <v>185876.54</v>
      </c>
      <c r="J411" s="93"/>
      <c r="K411" s="103">
        <v>673344.68</v>
      </c>
      <c r="M411" s="60"/>
      <c r="S411" s="71"/>
      <c r="T411" s="72"/>
      <c r="U411" s="71"/>
      <c r="AF411" s="41"/>
    </row>
    <row r="412" spans="1:32" s="88" customFormat="1" ht="15" customHeight="1" x14ac:dyDescent="0.25">
      <c r="A412" s="73"/>
      <c r="B412" s="81"/>
      <c r="C412" s="64" t="s">
        <v>17</v>
      </c>
      <c r="D412" s="64" t="s">
        <v>10</v>
      </c>
      <c r="E412" s="170" t="s">
        <v>823</v>
      </c>
      <c r="F412" s="175" t="s">
        <v>824</v>
      </c>
      <c r="G412" s="100"/>
      <c r="H412" s="57"/>
      <c r="I412" s="103">
        <v>0</v>
      </c>
      <c r="J412" s="93"/>
      <c r="K412" s="103">
        <v>0</v>
      </c>
      <c r="M412" s="60"/>
      <c r="S412" s="71"/>
      <c r="T412" s="72"/>
      <c r="U412" s="71"/>
      <c r="AF412" s="41"/>
    </row>
    <row r="413" spans="1:32" s="88" customFormat="1" ht="15" customHeight="1" x14ac:dyDescent="0.25">
      <c r="A413" s="73" t="s">
        <v>13</v>
      </c>
      <c r="B413" s="81"/>
      <c r="C413" s="64" t="s">
        <v>17</v>
      </c>
      <c r="D413" s="64" t="s">
        <v>17</v>
      </c>
      <c r="E413" s="165" t="s">
        <v>825</v>
      </c>
      <c r="F413" s="195" t="s">
        <v>826</v>
      </c>
      <c r="G413" s="117">
        <f>+G414+G415+G416</f>
        <v>0</v>
      </c>
      <c r="H413" s="57"/>
      <c r="I413" s="68">
        <v>1068215</v>
      </c>
      <c r="J413" s="69"/>
      <c r="K413" s="68">
        <v>4272860</v>
      </c>
      <c r="M413" s="60"/>
      <c r="S413" s="71"/>
      <c r="T413" s="72"/>
      <c r="U413" s="71"/>
      <c r="AF413" s="41"/>
    </row>
    <row r="414" spans="1:32" s="88" customFormat="1" ht="15" customHeight="1" x14ac:dyDescent="0.25">
      <c r="A414" s="73"/>
      <c r="B414" s="81"/>
      <c r="C414" s="64" t="s">
        <v>17</v>
      </c>
      <c r="D414" s="64" t="s">
        <v>10</v>
      </c>
      <c r="E414" s="167" t="s">
        <v>827</v>
      </c>
      <c r="F414" s="181" t="s">
        <v>828</v>
      </c>
      <c r="G414" s="111"/>
      <c r="H414" s="57"/>
      <c r="I414" s="113">
        <v>278194.40000000002</v>
      </c>
      <c r="J414" s="114"/>
      <c r="K414" s="113">
        <v>1112777.6000000001</v>
      </c>
      <c r="M414" s="60"/>
      <c r="S414" s="71"/>
      <c r="T414" s="72"/>
      <c r="U414" s="71"/>
      <c r="AF414" s="41"/>
    </row>
    <row r="415" spans="1:32" s="88" customFormat="1" ht="15" customHeight="1" x14ac:dyDescent="0.25">
      <c r="A415" s="73"/>
      <c r="B415" s="81"/>
      <c r="C415" s="64" t="s">
        <v>17</v>
      </c>
      <c r="D415" s="64" t="s">
        <v>10</v>
      </c>
      <c r="E415" s="167" t="s">
        <v>829</v>
      </c>
      <c r="F415" s="181" t="s">
        <v>830</v>
      </c>
      <c r="G415" s="111"/>
      <c r="H415" s="57"/>
      <c r="I415" s="113">
        <v>0</v>
      </c>
      <c r="J415" s="114"/>
      <c r="K415" s="113">
        <v>0</v>
      </c>
      <c r="M415" s="60"/>
      <c r="S415" s="71"/>
      <c r="T415" s="72"/>
      <c r="U415" s="71"/>
      <c r="AF415" s="41"/>
    </row>
    <row r="416" spans="1:32" s="88" customFormat="1" ht="15" customHeight="1" x14ac:dyDescent="0.25">
      <c r="A416" s="73" t="s">
        <v>13</v>
      </c>
      <c r="B416" s="81"/>
      <c r="C416" s="64" t="s">
        <v>17</v>
      </c>
      <c r="D416" s="64" t="s">
        <v>17</v>
      </c>
      <c r="E416" s="167" t="s">
        <v>831</v>
      </c>
      <c r="F416" s="181" t="s">
        <v>832</v>
      </c>
      <c r="G416" s="140">
        <f>SUM(G417:G420)</f>
        <v>0</v>
      </c>
      <c r="H416" s="57"/>
      <c r="I416" s="113">
        <v>790020.60000000009</v>
      </c>
      <c r="J416" s="114"/>
      <c r="K416" s="113">
        <v>3160082.4000000004</v>
      </c>
      <c r="M416" s="60"/>
      <c r="S416" s="71"/>
      <c r="T416" s="72"/>
      <c r="U416" s="71"/>
      <c r="AF416" s="41"/>
    </row>
    <row r="417" spans="1:32" s="88" customFormat="1" ht="15" customHeight="1" x14ac:dyDescent="0.25">
      <c r="A417" s="73"/>
      <c r="B417" s="81"/>
      <c r="C417" s="64" t="s">
        <v>17</v>
      </c>
      <c r="D417" s="64" t="s">
        <v>10</v>
      </c>
      <c r="E417" s="170" t="s">
        <v>833</v>
      </c>
      <c r="F417" s="175" t="s">
        <v>834</v>
      </c>
      <c r="G417" s="100"/>
      <c r="H417" s="57"/>
      <c r="I417" s="103">
        <v>363017.65</v>
      </c>
      <c r="J417" s="93"/>
      <c r="K417" s="103">
        <v>1452070.6</v>
      </c>
      <c r="M417" s="60"/>
      <c r="S417" s="71"/>
      <c r="T417" s="72"/>
      <c r="U417" s="71"/>
      <c r="AF417" s="41"/>
    </row>
    <row r="418" spans="1:32" s="88" customFormat="1" ht="15" customHeight="1" x14ac:dyDescent="0.25">
      <c r="A418" s="73"/>
      <c r="B418" s="81"/>
      <c r="C418" s="64" t="s">
        <v>17</v>
      </c>
      <c r="D418" s="64" t="s">
        <v>10</v>
      </c>
      <c r="E418" s="170" t="s">
        <v>835</v>
      </c>
      <c r="F418" s="175" t="s">
        <v>836</v>
      </c>
      <c r="G418" s="100"/>
      <c r="H418" s="57"/>
      <c r="I418" s="103">
        <v>414246.18000000005</v>
      </c>
      <c r="J418" s="93"/>
      <c r="K418" s="103">
        <v>1656984.7200000002</v>
      </c>
      <c r="M418" s="60"/>
      <c r="S418" s="71"/>
      <c r="T418" s="72"/>
      <c r="U418" s="71"/>
      <c r="AF418" s="41"/>
    </row>
    <row r="419" spans="1:32" s="143" customFormat="1" ht="15" customHeight="1" x14ac:dyDescent="0.25">
      <c r="A419" s="73"/>
      <c r="B419" s="81" t="s">
        <v>9</v>
      </c>
      <c r="C419" s="64" t="s">
        <v>9</v>
      </c>
      <c r="D419" s="64" t="s">
        <v>10</v>
      </c>
      <c r="E419" s="170" t="s">
        <v>837</v>
      </c>
      <c r="F419" s="175" t="s">
        <v>838</v>
      </c>
      <c r="G419" s="100"/>
      <c r="H419" s="57"/>
      <c r="I419" s="103">
        <v>7756.77</v>
      </c>
      <c r="J419" s="93"/>
      <c r="K419" s="103">
        <v>31027.08</v>
      </c>
      <c r="M419" s="60"/>
      <c r="S419" s="71"/>
      <c r="T419" s="72"/>
      <c r="U419" s="71"/>
      <c r="AF419" s="122"/>
    </row>
    <row r="420" spans="1:32" s="143" customFormat="1" ht="15" customHeight="1" x14ac:dyDescent="0.25">
      <c r="A420" s="73"/>
      <c r="B420" s="81"/>
      <c r="C420" s="64" t="s">
        <v>17</v>
      </c>
      <c r="D420" s="64" t="s">
        <v>10</v>
      </c>
      <c r="E420" s="170" t="s">
        <v>839</v>
      </c>
      <c r="F420" s="175" t="s">
        <v>840</v>
      </c>
      <c r="G420" s="100"/>
      <c r="H420" s="57"/>
      <c r="I420" s="103">
        <v>5000</v>
      </c>
      <c r="J420" s="93"/>
      <c r="K420" s="103">
        <v>20000</v>
      </c>
      <c r="M420" s="60"/>
      <c r="S420" s="71"/>
      <c r="T420" s="72"/>
      <c r="U420" s="71"/>
      <c r="AF420" s="122"/>
    </row>
    <row r="421" spans="1:32" s="88" customFormat="1" ht="15" customHeight="1" x14ac:dyDescent="0.25">
      <c r="A421" s="73" t="s">
        <v>13</v>
      </c>
      <c r="B421" s="81"/>
      <c r="C421" s="64" t="s">
        <v>17</v>
      </c>
      <c r="D421" s="64" t="s">
        <v>17</v>
      </c>
      <c r="E421" s="200" t="s">
        <v>841</v>
      </c>
      <c r="F421" s="201" t="s">
        <v>842</v>
      </c>
      <c r="G421" s="202"/>
      <c r="H421" s="57"/>
      <c r="I421" s="92">
        <v>2878707.3200000003</v>
      </c>
      <c r="J421" s="93"/>
      <c r="K421" s="92">
        <v>11514829.280000001</v>
      </c>
      <c r="M421" s="60"/>
      <c r="S421" s="71"/>
      <c r="T421" s="72"/>
      <c r="U421" s="71"/>
      <c r="AF421" s="41"/>
    </row>
    <row r="422" spans="1:32" s="88" customFormat="1" ht="15" customHeight="1" x14ac:dyDescent="0.25">
      <c r="A422" s="73"/>
      <c r="B422" s="81"/>
      <c r="C422" s="64" t="s">
        <v>17</v>
      </c>
      <c r="D422" s="64" t="s">
        <v>10</v>
      </c>
      <c r="E422" s="165" t="s">
        <v>843</v>
      </c>
      <c r="F422" s="195" t="s">
        <v>844</v>
      </c>
      <c r="G422" s="147"/>
      <c r="H422" s="57"/>
      <c r="I422" s="121">
        <v>92758.91</v>
      </c>
      <c r="J422" s="93"/>
      <c r="K422" s="121">
        <v>371035.64</v>
      </c>
      <c r="M422" s="60"/>
      <c r="S422" s="71"/>
      <c r="T422" s="72"/>
      <c r="U422" s="71"/>
      <c r="AF422" s="41"/>
    </row>
    <row r="423" spans="1:32" s="88" customFormat="1" ht="15" customHeight="1" x14ac:dyDescent="0.25">
      <c r="A423" s="73" t="s">
        <v>13</v>
      </c>
      <c r="B423" s="81"/>
      <c r="C423" s="64" t="s">
        <v>17</v>
      </c>
      <c r="D423" s="64" t="s">
        <v>17</v>
      </c>
      <c r="E423" s="165" t="s">
        <v>845</v>
      </c>
      <c r="F423" s="195" t="s">
        <v>846</v>
      </c>
      <c r="G423" s="117">
        <f>+G424</f>
        <v>0</v>
      </c>
      <c r="H423" s="57"/>
      <c r="I423" s="68">
        <v>2785948.41</v>
      </c>
      <c r="J423" s="69"/>
      <c r="K423" s="68">
        <v>11143793.640000001</v>
      </c>
      <c r="M423" s="60"/>
      <c r="S423" s="71"/>
      <c r="T423" s="72"/>
      <c r="U423" s="71"/>
      <c r="AF423" s="41"/>
    </row>
    <row r="424" spans="1:32" s="40" customFormat="1" ht="15" customHeight="1" x14ac:dyDescent="0.25">
      <c r="A424" s="106" t="s">
        <v>13</v>
      </c>
      <c r="B424" s="107"/>
      <c r="C424" s="64" t="s">
        <v>17</v>
      </c>
      <c r="D424" s="64" t="s">
        <v>17</v>
      </c>
      <c r="E424" s="167" t="s">
        <v>847</v>
      </c>
      <c r="F424" s="181" t="s">
        <v>848</v>
      </c>
      <c r="G424" s="140">
        <f>+G425+G426</f>
        <v>0</v>
      </c>
      <c r="H424" s="57"/>
      <c r="I424" s="113">
        <v>839076.38</v>
      </c>
      <c r="J424" s="114"/>
      <c r="K424" s="113">
        <v>3356305.52</v>
      </c>
      <c r="M424" s="60"/>
      <c r="S424" s="71"/>
      <c r="T424" s="72"/>
      <c r="U424" s="71"/>
      <c r="AF424" s="41"/>
    </row>
    <row r="425" spans="1:32" s="40" customFormat="1" ht="15" customHeight="1" x14ac:dyDescent="0.25">
      <c r="A425" s="106"/>
      <c r="B425" s="107"/>
      <c r="C425" s="64" t="s">
        <v>17</v>
      </c>
      <c r="D425" s="64" t="s">
        <v>10</v>
      </c>
      <c r="E425" s="170" t="s">
        <v>849</v>
      </c>
      <c r="F425" s="175" t="s">
        <v>850</v>
      </c>
      <c r="G425" s="100"/>
      <c r="H425" s="57"/>
      <c r="I425" s="103">
        <v>0</v>
      </c>
      <c r="J425" s="93"/>
      <c r="K425" s="103">
        <v>0</v>
      </c>
      <c r="M425" s="60"/>
      <c r="S425" s="71"/>
      <c r="T425" s="72"/>
      <c r="U425" s="71"/>
      <c r="AF425" s="41"/>
    </row>
    <row r="426" spans="1:32" s="40" customFormat="1" ht="15" customHeight="1" x14ac:dyDescent="0.25">
      <c r="A426" s="106"/>
      <c r="B426" s="107"/>
      <c r="C426" s="64" t="s">
        <v>17</v>
      </c>
      <c r="D426" s="64" t="s">
        <v>10</v>
      </c>
      <c r="E426" s="170" t="s">
        <v>851</v>
      </c>
      <c r="F426" s="175" t="s">
        <v>852</v>
      </c>
      <c r="G426" s="100"/>
      <c r="H426" s="57"/>
      <c r="I426" s="103">
        <v>839076.38</v>
      </c>
      <c r="J426" s="93"/>
      <c r="K426" s="103">
        <v>3356305.52</v>
      </c>
      <c r="M426" s="60"/>
      <c r="S426" s="71"/>
      <c r="T426" s="72"/>
      <c r="U426" s="71"/>
      <c r="AF426" s="41"/>
    </row>
    <row r="427" spans="1:32" s="40" customFormat="1" ht="15" customHeight="1" x14ac:dyDescent="0.25">
      <c r="A427" s="106"/>
      <c r="B427" s="107"/>
      <c r="C427" s="64" t="s">
        <v>17</v>
      </c>
      <c r="D427" s="64" t="s">
        <v>10</v>
      </c>
      <c r="E427" s="165" t="s">
        <v>853</v>
      </c>
      <c r="F427" s="207" t="s">
        <v>854</v>
      </c>
      <c r="G427" s="208"/>
      <c r="H427" s="57"/>
      <c r="I427" s="119">
        <v>1946872.0300000003</v>
      </c>
      <c r="J427" s="93"/>
      <c r="K427" s="119">
        <v>7787488.120000001</v>
      </c>
      <c r="M427" s="60"/>
      <c r="S427" s="71"/>
      <c r="T427" s="72"/>
      <c r="U427" s="71"/>
      <c r="AF427" s="41"/>
    </row>
    <row r="428" spans="1:32" s="40" customFormat="1" ht="15" customHeight="1" x14ac:dyDescent="0.25">
      <c r="A428" s="106" t="s">
        <v>13</v>
      </c>
      <c r="B428" s="107"/>
      <c r="C428" s="64" t="s">
        <v>17</v>
      </c>
      <c r="D428" s="64" t="s">
        <v>17</v>
      </c>
      <c r="E428" s="165" t="s">
        <v>855</v>
      </c>
      <c r="F428" s="195" t="s">
        <v>856</v>
      </c>
      <c r="G428" s="117">
        <f>+G429+G430</f>
        <v>0</v>
      </c>
      <c r="H428" s="57"/>
      <c r="I428" s="68">
        <v>0</v>
      </c>
      <c r="J428" s="69"/>
      <c r="K428" s="68">
        <v>0</v>
      </c>
      <c r="M428" s="60"/>
      <c r="S428" s="71"/>
      <c r="T428" s="72"/>
      <c r="U428" s="71"/>
      <c r="AF428" s="41"/>
    </row>
    <row r="429" spans="1:32" s="40" customFormat="1" ht="15" customHeight="1" x14ac:dyDescent="0.25">
      <c r="A429" s="106"/>
      <c r="B429" s="107"/>
      <c r="C429" s="64" t="s">
        <v>17</v>
      </c>
      <c r="D429" s="64" t="s">
        <v>10</v>
      </c>
      <c r="E429" s="167" t="s">
        <v>857</v>
      </c>
      <c r="F429" s="181" t="s">
        <v>858</v>
      </c>
      <c r="G429" s="111"/>
      <c r="H429" s="57"/>
      <c r="I429" s="119">
        <v>0</v>
      </c>
      <c r="J429" s="93"/>
      <c r="K429" s="119">
        <v>0</v>
      </c>
      <c r="M429" s="60"/>
      <c r="S429" s="71"/>
      <c r="T429" s="72"/>
      <c r="U429" s="71"/>
      <c r="AF429" s="41"/>
    </row>
    <row r="430" spans="1:32" s="40" customFormat="1" ht="15" customHeight="1" x14ac:dyDescent="0.25">
      <c r="A430" s="106"/>
      <c r="B430" s="107"/>
      <c r="C430" s="64" t="s">
        <v>17</v>
      </c>
      <c r="D430" s="64" t="s">
        <v>10</v>
      </c>
      <c r="E430" s="167" t="s">
        <v>859</v>
      </c>
      <c r="F430" s="181" t="s">
        <v>860</v>
      </c>
      <c r="G430" s="111"/>
      <c r="H430" s="57"/>
      <c r="I430" s="119">
        <v>0</v>
      </c>
      <c r="J430" s="93"/>
      <c r="K430" s="119">
        <v>0</v>
      </c>
      <c r="M430" s="60"/>
      <c r="S430" s="71"/>
      <c r="T430" s="72"/>
      <c r="U430" s="71"/>
      <c r="AF430" s="41"/>
    </row>
    <row r="431" spans="1:32" s="40" customFormat="1" ht="15" customHeight="1" x14ac:dyDescent="0.25">
      <c r="A431" s="106" t="s">
        <v>13</v>
      </c>
      <c r="B431" s="107"/>
      <c r="C431" s="64" t="s">
        <v>17</v>
      </c>
      <c r="D431" s="64" t="s">
        <v>17</v>
      </c>
      <c r="E431" s="165" t="s">
        <v>861</v>
      </c>
      <c r="F431" s="195" t="s">
        <v>862</v>
      </c>
      <c r="G431" s="117">
        <f>+G432+G441</f>
        <v>0</v>
      </c>
      <c r="H431" s="57"/>
      <c r="I431" s="68">
        <v>0</v>
      </c>
      <c r="J431" s="69"/>
      <c r="K431" s="68">
        <v>0</v>
      </c>
      <c r="M431" s="60"/>
      <c r="S431" s="71"/>
      <c r="T431" s="72"/>
      <c r="U431" s="71"/>
      <c r="AF431" s="41"/>
    </row>
    <row r="432" spans="1:32" s="40" customFormat="1" ht="15" customHeight="1" x14ac:dyDescent="0.25">
      <c r="A432" s="106" t="s">
        <v>13</v>
      </c>
      <c r="B432" s="107"/>
      <c r="C432" s="64" t="s">
        <v>17</v>
      </c>
      <c r="D432" s="64" t="s">
        <v>17</v>
      </c>
      <c r="E432" s="167" t="s">
        <v>863</v>
      </c>
      <c r="F432" s="181" t="s">
        <v>864</v>
      </c>
      <c r="G432" s="140">
        <f>SUM(G433:G440)</f>
        <v>0</v>
      </c>
      <c r="H432" s="57"/>
      <c r="I432" s="113">
        <v>0</v>
      </c>
      <c r="J432" s="114"/>
      <c r="K432" s="113">
        <v>0</v>
      </c>
      <c r="M432" s="60"/>
      <c r="S432" s="71"/>
      <c r="T432" s="72"/>
      <c r="U432" s="71"/>
      <c r="AF432" s="41"/>
    </row>
    <row r="433" spans="1:32" s="40" customFormat="1" ht="15" customHeight="1" x14ac:dyDescent="0.25">
      <c r="A433" s="106"/>
      <c r="B433" s="107"/>
      <c r="C433" s="64" t="s">
        <v>17</v>
      </c>
      <c r="D433" s="64" t="s">
        <v>10</v>
      </c>
      <c r="E433" s="170" t="s">
        <v>865</v>
      </c>
      <c r="F433" s="175" t="s">
        <v>866</v>
      </c>
      <c r="G433" s="100"/>
      <c r="H433" s="57"/>
      <c r="I433" s="103">
        <v>0</v>
      </c>
      <c r="J433" s="93"/>
      <c r="K433" s="103">
        <v>0</v>
      </c>
      <c r="M433" s="60"/>
      <c r="S433" s="71"/>
      <c r="T433" s="72"/>
      <c r="U433" s="71"/>
      <c r="AF433" s="41"/>
    </row>
    <row r="434" spans="1:32" s="40" customFormat="1" ht="15" customHeight="1" x14ac:dyDescent="0.25">
      <c r="A434" s="106"/>
      <c r="B434" s="107"/>
      <c r="C434" s="64" t="s">
        <v>17</v>
      </c>
      <c r="D434" s="64" t="s">
        <v>10</v>
      </c>
      <c r="E434" s="170" t="s">
        <v>867</v>
      </c>
      <c r="F434" s="175" t="s">
        <v>868</v>
      </c>
      <c r="G434" s="100"/>
      <c r="H434" s="57"/>
      <c r="I434" s="103">
        <v>0</v>
      </c>
      <c r="J434" s="93"/>
      <c r="K434" s="103">
        <v>0</v>
      </c>
      <c r="M434" s="60"/>
      <c r="S434" s="71"/>
      <c r="T434" s="72"/>
      <c r="U434" s="71"/>
      <c r="AF434" s="41"/>
    </row>
    <row r="435" spans="1:32" s="40" customFormat="1" ht="15" customHeight="1" x14ac:dyDescent="0.25">
      <c r="A435" s="106"/>
      <c r="B435" s="107"/>
      <c r="C435" s="64" t="s">
        <v>17</v>
      </c>
      <c r="D435" s="64" t="s">
        <v>10</v>
      </c>
      <c r="E435" s="170" t="s">
        <v>869</v>
      </c>
      <c r="F435" s="175" t="s">
        <v>870</v>
      </c>
      <c r="G435" s="100"/>
      <c r="H435" s="57"/>
      <c r="I435" s="103">
        <v>0</v>
      </c>
      <c r="J435" s="93"/>
      <c r="K435" s="103">
        <v>0</v>
      </c>
      <c r="M435" s="60"/>
      <c r="S435" s="71"/>
      <c r="T435" s="72"/>
      <c r="U435" s="71"/>
      <c r="AF435" s="41"/>
    </row>
    <row r="436" spans="1:32" s="40" customFormat="1" ht="15" customHeight="1" x14ac:dyDescent="0.25">
      <c r="A436" s="106"/>
      <c r="B436" s="107"/>
      <c r="C436" s="64" t="s">
        <v>17</v>
      </c>
      <c r="D436" s="64" t="s">
        <v>10</v>
      </c>
      <c r="E436" s="170" t="s">
        <v>871</v>
      </c>
      <c r="F436" s="175" t="s">
        <v>872</v>
      </c>
      <c r="G436" s="100"/>
      <c r="H436" s="57"/>
      <c r="I436" s="103">
        <v>0</v>
      </c>
      <c r="J436" s="93"/>
      <c r="K436" s="103">
        <v>0</v>
      </c>
      <c r="M436" s="60"/>
      <c r="S436" s="71"/>
      <c r="T436" s="72"/>
      <c r="U436" s="71"/>
      <c r="AF436" s="41"/>
    </row>
    <row r="437" spans="1:32" s="40" customFormat="1" ht="15" customHeight="1" x14ac:dyDescent="0.25">
      <c r="A437" s="106"/>
      <c r="B437" s="107"/>
      <c r="C437" s="64" t="s">
        <v>17</v>
      </c>
      <c r="D437" s="64" t="s">
        <v>10</v>
      </c>
      <c r="E437" s="170" t="s">
        <v>873</v>
      </c>
      <c r="F437" s="175" t="s">
        <v>874</v>
      </c>
      <c r="G437" s="100"/>
      <c r="H437" s="57"/>
      <c r="I437" s="103">
        <v>0</v>
      </c>
      <c r="J437" s="93"/>
      <c r="K437" s="103">
        <v>0</v>
      </c>
      <c r="M437" s="60"/>
      <c r="S437" s="71"/>
      <c r="T437" s="72"/>
      <c r="U437" s="71"/>
      <c r="AF437" s="41"/>
    </row>
    <row r="438" spans="1:32" s="40" customFormat="1" ht="15" customHeight="1" x14ac:dyDescent="0.25">
      <c r="A438" s="106"/>
      <c r="B438" s="107"/>
      <c r="C438" s="64" t="s">
        <v>17</v>
      </c>
      <c r="D438" s="64" t="s">
        <v>10</v>
      </c>
      <c r="E438" s="170" t="s">
        <v>875</v>
      </c>
      <c r="F438" s="175" t="s">
        <v>876</v>
      </c>
      <c r="G438" s="100"/>
      <c r="H438" s="57"/>
      <c r="I438" s="103">
        <v>0</v>
      </c>
      <c r="J438" s="93"/>
      <c r="K438" s="103">
        <v>0</v>
      </c>
      <c r="M438" s="60"/>
      <c r="S438" s="71"/>
      <c r="T438" s="72"/>
      <c r="U438" s="71"/>
      <c r="AF438" s="41"/>
    </row>
    <row r="439" spans="1:32" s="40" customFormat="1" ht="15" customHeight="1" x14ac:dyDescent="0.25">
      <c r="A439" s="106"/>
      <c r="B439" s="107"/>
      <c r="C439" s="64" t="s">
        <v>17</v>
      </c>
      <c r="D439" s="64" t="s">
        <v>10</v>
      </c>
      <c r="E439" s="170" t="s">
        <v>877</v>
      </c>
      <c r="F439" s="175" t="s">
        <v>878</v>
      </c>
      <c r="G439" s="100"/>
      <c r="H439" s="57"/>
      <c r="I439" s="103">
        <v>0</v>
      </c>
      <c r="J439" s="93"/>
      <c r="K439" s="103">
        <v>0</v>
      </c>
      <c r="M439" s="60"/>
      <c r="S439" s="71"/>
      <c r="T439" s="72"/>
      <c r="U439" s="71"/>
      <c r="AF439" s="41"/>
    </row>
    <row r="440" spans="1:32" s="40" customFormat="1" ht="15" customHeight="1" x14ac:dyDescent="0.25">
      <c r="A440" s="106"/>
      <c r="B440" s="107"/>
      <c r="C440" s="64" t="s">
        <v>17</v>
      </c>
      <c r="D440" s="64" t="s">
        <v>10</v>
      </c>
      <c r="E440" s="170" t="s">
        <v>879</v>
      </c>
      <c r="F440" s="175" t="s">
        <v>880</v>
      </c>
      <c r="G440" s="100"/>
      <c r="H440" s="57"/>
      <c r="I440" s="103">
        <v>0</v>
      </c>
      <c r="J440" s="93"/>
      <c r="K440" s="103">
        <v>0</v>
      </c>
      <c r="M440" s="60"/>
      <c r="S440" s="71"/>
      <c r="T440" s="72"/>
      <c r="U440" s="71"/>
      <c r="AF440" s="41"/>
    </row>
    <row r="441" spans="1:32" s="40" customFormat="1" ht="15" customHeight="1" x14ac:dyDescent="0.25">
      <c r="A441" s="106" t="s">
        <v>13</v>
      </c>
      <c r="B441" s="107"/>
      <c r="C441" s="64" t="s">
        <v>17</v>
      </c>
      <c r="D441" s="64" t="s">
        <v>17</v>
      </c>
      <c r="E441" s="167" t="s">
        <v>881</v>
      </c>
      <c r="F441" s="181" t="s">
        <v>882</v>
      </c>
      <c r="G441" s="140">
        <f>+SUM(G442:G447)</f>
        <v>0</v>
      </c>
      <c r="H441" s="57"/>
      <c r="I441" s="113">
        <v>0</v>
      </c>
      <c r="J441" s="114"/>
      <c r="K441" s="113">
        <v>0</v>
      </c>
      <c r="M441" s="60"/>
      <c r="S441" s="71"/>
      <c r="T441" s="72"/>
      <c r="U441" s="71"/>
      <c r="AF441" s="41"/>
    </row>
    <row r="442" spans="1:32" s="40" customFormat="1" ht="15" customHeight="1" x14ac:dyDescent="0.25">
      <c r="A442" s="106"/>
      <c r="B442" s="107"/>
      <c r="C442" s="64" t="s">
        <v>17</v>
      </c>
      <c r="D442" s="64" t="s">
        <v>10</v>
      </c>
      <c r="E442" s="170" t="s">
        <v>883</v>
      </c>
      <c r="F442" s="175" t="s">
        <v>884</v>
      </c>
      <c r="G442" s="100"/>
      <c r="H442" s="57"/>
      <c r="I442" s="103">
        <v>0</v>
      </c>
      <c r="J442" s="93"/>
      <c r="K442" s="103">
        <v>0</v>
      </c>
      <c r="M442" s="60"/>
      <c r="S442" s="71"/>
      <c r="T442" s="72"/>
      <c r="U442" s="71"/>
      <c r="AF442" s="41"/>
    </row>
    <row r="443" spans="1:32" s="40" customFormat="1" ht="15" customHeight="1" x14ac:dyDescent="0.25">
      <c r="A443" s="106"/>
      <c r="B443" s="107"/>
      <c r="C443" s="64" t="s">
        <v>17</v>
      </c>
      <c r="D443" s="64" t="s">
        <v>10</v>
      </c>
      <c r="E443" s="170" t="s">
        <v>885</v>
      </c>
      <c r="F443" s="175" t="s">
        <v>886</v>
      </c>
      <c r="G443" s="100"/>
      <c r="H443" s="57"/>
      <c r="I443" s="103">
        <v>0</v>
      </c>
      <c r="J443" s="93"/>
      <c r="K443" s="103">
        <v>0</v>
      </c>
      <c r="M443" s="60"/>
      <c r="S443" s="71"/>
      <c r="T443" s="72"/>
      <c r="U443" s="71"/>
      <c r="AF443" s="41"/>
    </row>
    <row r="444" spans="1:32" s="40" customFormat="1" ht="15" customHeight="1" x14ac:dyDescent="0.25">
      <c r="A444" s="106"/>
      <c r="B444" s="107"/>
      <c r="C444" s="64" t="s">
        <v>17</v>
      </c>
      <c r="D444" s="64" t="s">
        <v>10</v>
      </c>
      <c r="E444" s="170" t="s">
        <v>887</v>
      </c>
      <c r="F444" s="175" t="s">
        <v>888</v>
      </c>
      <c r="G444" s="100"/>
      <c r="H444" s="57"/>
      <c r="I444" s="103">
        <v>0</v>
      </c>
      <c r="J444" s="93"/>
      <c r="K444" s="103">
        <v>0</v>
      </c>
      <c r="M444" s="60"/>
      <c r="S444" s="71"/>
      <c r="T444" s="72"/>
      <c r="U444" s="71"/>
      <c r="AF444" s="41"/>
    </row>
    <row r="445" spans="1:32" s="40" customFormat="1" ht="15" customHeight="1" x14ac:dyDescent="0.25">
      <c r="A445" s="106"/>
      <c r="B445" s="107"/>
      <c r="C445" s="64" t="s">
        <v>17</v>
      </c>
      <c r="D445" s="64" t="s">
        <v>10</v>
      </c>
      <c r="E445" s="170" t="s">
        <v>889</v>
      </c>
      <c r="F445" s="175" t="s">
        <v>890</v>
      </c>
      <c r="G445" s="100"/>
      <c r="H445" s="57"/>
      <c r="I445" s="103">
        <v>0</v>
      </c>
      <c r="J445" s="93"/>
      <c r="K445" s="103">
        <v>0</v>
      </c>
      <c r="M445" s="60"/>
      <c r="S445" s="71"/>
      <c r="T445" s="72"/>
      <c r="U445" s="71"/>
      <c r="AF445" s="41"/>
    </row>
    <row r="446" spans="1:32" s="40" customFormat="1" ht="15" customHeight="1" x14ac:dyDescent="0.25">
      <c r="A446" s="106"/>
      <c r="B446" s="107"/>
      <c r="C446" s="64" t="s">
        <v>17</v>
      </c>
      <c r="D446" s="64" t="s">
        <v>10</v>
      </c>
      <c r="E446" s="170" t="s">
        <v>891</v>
      </c>
      <c r="F446" s="175" t="s">
        <v>892</v>
      </c>
      <c r="G446" s="100"/>
      <c r="H446" s="57"/>
      <c r="I446" s="103">
        <v>0</v>
      </c>
      <c r="J446" s="93"/>
      <c r="K446" s="103">
        <v>0</v>
      </c>
      <c r="M446" s="60"/>
      <c r="S446" s="71"/>
      <c r="T446" s="72"/>
      <c r="U446" s="71"/>
      <c r="AF446" s="41"/>
    </row>
    <row r="447" spans="1:32" s="40" customFormat="1" ht="15" customHeight="1" x14ac:dyDescent="0.25">
      <c r="A447" s="106"/>
      <c r="B447" s="107"/>
      <c r="C447" s="64" t="s">
        <v>17</v>
      </c>
      <c r="D447" s="64" t="s">
        <v>10</v>
      </c>
      <c r="E447" s="170" t="s">
        <v>893</v>
      </c>
      <c r="F447" s="175" t="s">
        <v>894</v>
      </c>
      <c r="G447" s="100"/>
      <c r="H447" s="57"/>
      <c r="I447" s="103">
        <v>0</v>
      </c>
      <c r="J447" s="93"/>
      <c r="K447" s="103">
        <v>0</v>
      </c>
      <c r="M447" s="60"/>
      <c r="S447" s="71"/>
      <c r="T447" s="72"/>
      <c r="U447" s="71"/>
      <c r="AF447" s="41"/>
    </row>
    <row r="448" spans="1:32" s="40" customFormat="1" ht="15" customHeight="1" x14ac:dyDescent="0.25">
      <c r="A448" s="106" t="s">
        <v>13</v>
      </c>
      <c r="B448" s="107"/>
      <c r="C448" s="64" t="s">
        <v>17</v>
      </c>
      <c r="D448" s="64" t="s">
        <v>17</v>
      </c>
      <c r="E448" s="165" t="s">
        <v>895</v>
      </c>
      <c r="F448" s="195" t="s">
        <v>896</v>
      </c>
      <c r="G448" s="117">
        <f>+G449+G457+G458+G465</f>
        <v>0</v>
      </c>
      <c r="H448" s="57"/>
      <c r="I448" s="68">
        <v>2992962.4499999997</v>
      </c>
      <c r="J448" s="69"/>
      <c r="K448" s="68">
        <v>13423510.279999999</v>
      </c>
      <c r="M448" s="60"/>
      <c r="S448" s="71"/>
      <c r="T448" s="72"/>
      <c r="U448" s="71"/>
      <c r="AF448" s="41"/>
    </row>
    <row r="449" spans="1:32" s="40" customFormat="1" ht="15" customHeight="1" x14ac:dyDescent="0.25">
      <c r="A449" s="106" t="s">
        <v>13</v>
      </c>
      <c r="B449" s="107"/>
      <c r="C449" s="64" t="s">
        <v>17</v>
      </c>
      <c r="D449" s="64" t="s">
        <v>17</v>
      </c>
      <c r="E449" s="167" t="s">
        <v>897</v>
      </c>
      <c r="F449" s="181" t="s">
        <v>898</v>
      </c>
      <c r="G449" s="140">
        <f>SUM(G450:G456)</f>
        <v>0</v>
      </c>
      <c r="H449" s="57"/>
      <c r="I449" s="113">
        <v>419273.27999999997</v>
      </c>
      <c r="J449" s="114"/>
      <c r="K449" s="113">
        <v>1677093.1199999999</v>
      </c>
      <c r="M449" s="60"/>
      <c r="S449" s="71"/>
      <c r="T449" s="72"/>
      <c r="U449" s="71"/>
      <c r="AF449" s="41"/>
    </row>
    <row r="450" spans="1:32" s="40" customFormat="1" ht="15" customHeight="1" x14ac:dyDescent="0.25">
      <c r="A450" s="106"/>
      <c r="B450" s="107"/>
      <c r="C450" s="64" t="s">
        <v>17</v>
      </c>
      <c r="D450" s="64" t="s">
        <v>10</v>
      </c>
      <c r="E450" s="170" t="s">
        <v>899</v>
      </c>
      <c r="F450" s="175" t="s">
        <v>900</v>
      </c>
      <c r="G450" s="100"/>
      <c r="H450" s="57"/>
      <c r="I450" s="103">
        <v>5000</v>
      </c>
      <c r="J450" s="93"/>
      <c r="K450" s="103">
        <v>20000</v>
      </c>
      <c r="M450" s="60"/>
      <c r="S450" s="71"/>
      <c r="T450" s="72"/>
      <c r="U450" s="71"/>
      <c r="AF450" s="41"/>
    </row>
    <row r="451" spans="1:32" s="40" customFormat="1" ht="15" customHeight="1" x14ac:dyDescent="0.25">
      <c r="A451" s="106"/>
      <c r="B451" s="107"/>
      <c r="C451" s="64" t="s">
        <v>17</v>
      </c>
      <c r="D451" s="64" t="s">
        <v>10</v>
      </c>
      <c r="E451" s="170" t="s">
        <v>901</v>
      </c>
      <c r="F451" s="175" t="s">
        <v>902</v>
      </c>
      <c r="G451" s="100"/>
      <c r="H451" s="57"/>
      <c r="I451" s="103">
        <v>83927.99</v>
      </c>
      <c r="J451" s="93"/>
      <c r="K451" s="103">
        <v>335711.96</v>
      </c>
      <c r="M451" s="60"/>
      <c r="S451" s="71"/>
      <c r="T451" s="72"/>
      <c r="U451" s="71"/>
      <c r="AF451" s="41"/>
    </row>
    <row r="452" spans="1:32" s="40" customFormat="1" ht="15" customHeight="1" x14ac:dyDescent="0.25">
      <c r="A452" s="106"/>
      <c r="B452" s="107"/>
      <c r="C452" s="64" t="s">
        <v>17</v>
      </c>
      <c r="D452" s="64" t="s">
        <v>10</v>
      </c>
      <c r="E452" s="170" t="s">
        <v>903</v>
      </c>
      <c r="F452" s="175" t="s">
        <v>904</v>
      </c>
      <c r="G452" s="100"/>
      <c r="H452" s="57"/>
      <c r="I452" s="103">
        <v>10000</v>
      </c>
      <c r="J452" s="93"/>
      <c r="K452" s="103">
        <v>40000</v>
      </c>
      <c r="M452" s="60"/>
      <c r="S452" s="71"/>
      <c r="T452" s="72"/>
      <c r="U452" s="71"/>
      <c r="AF452" s="41"/>
    </row>
    <row r="453" spans="1:32" s="40" customFormat="1" ht="15" customHeight="1" x14ac:dyDescent="0.25">
      <c r="A453" s="106"/>
      <c r="B453" s="107"/>
      <c r="C453" s="64" t="s">
        <v>17</v>
      </c>
      <c r="D453" s="64" t="s">
        <v>10</v>
      </c>
      <c r="E453" s="170" t="s">
        <v>905</v>
      </c>
      <c r="F453" s="175" t="s">
        <v>906</v>
      </c>
      <c r="G453" s="100"/>
      <c r="H453" s="57"/>
      <c r="I453" s="103">
        <v>296881</v>
      </c>
      <c r="J453" s="93"/>
      <c r="K453" s="103">
        <v>1187524</v>
      </c>
      <c r="M453" s="60"/>
      <c r="S453" s="71"/>
      <c r="T453" s="72"/>
      <c r="U453" s="71"/>
      <c r="AF453" s="41"/>
    </row>
    <row r="454" spans="1:32" s="40" customFormat="1" ht="15" customHeight="1" x14ac:dyDescent="0.25">
      <c r="A454" s="106"/>
      <c r="B454" s="107"/>
      <c r="C454" s="64" t="s">
        <v>17</v>
      </c>
      <c r="D454" s="64" t="s">
        <v>10</v>
      </c>
      <c r="E454" s="170" t="s">
        <v>907</v>
      </c>
      <c r="F454" s="175" t="s">
        <v>908</v>
      </c>
      <c r="G454" s="100"/>
      <c r="H454" s="57"/>
      <c r="I454" s="103">
        <v>0</v>
      </c>
      <c r="J454" s="93"/>
      <c r="K454" s="103">
        <v>0</v>
      </c>
      <c r="M454" s="60"/>
      <c r="S454" s="71"/>
      <c r="T454" s="72"/>
      <c r="U454" s="71"/>
      <c r="AF454" s="41"/>
    </row>
    <row r="455" spans="1:32" s="40" customFormat="1" ht="15" customHeight="1" x14ac:dyDescent="0.25">
      <c r="A455" s="106"/>
      <c r="B455" s="107"/>
      <c r="C455" s="64" t="s">
        <v>17</v>
      </c>
      <c r="D455" s="64" t="s">
        <v>10</v>
      </c>
      <c r="E455" s="170" t="s">
        <v>909</v>
      </c>
      <c r="F455" s="175" t="s">
        <v>910</v>
      </c>
      <c r="G455" s="100"/>
      <c r="H455" s="57"/>
      <c r="I455" s="103">
        <v>7750</v>
      </c>
      <c r="J455" s="93"/>
      <c r="K455" s="103">
        <v>31000</v>
      </c>
      <c r="M455" s="60"/>
      <c r="S455" s="71"/>
      <c r="T455" s="72"/>
      <c r="U455" s="71"/>
      <c r="AF455" s="41"/>
    </row>
    <row r="456" spans="1:32" s="39" customFormat="1" ht="15" customHeight="1" x14ac:dyDescent="0.25">
      <c r="A456" s="106"/>
      <c r="B456" s="107"/>
      <c r="C456" s="64" t="s">
        <v>17</v>
      </c>
      <c r="D456" s="64" t="s">
        <v>10</v>
      </c>
      <c r="E456" s="170" t="s">
        <v>911</v>
      </c>
      <c r="F456" s="175" t="s">
        <v>912</v>
      </c>
      <c r="G456" s="100"/>
      <c r="H456" s="57"/>
      <c r="I456" s="103">
        <v>15714.29</v>
      </c>
      <c r="J456" s="93"/>
      <c r="K456" s="103">
        <v>62857.16</v>
      </c>
      <c r="M456" s="60"/>
      <c r="S456" s="71"/>
      <c r="T456" s="72"/>
      <c r="U456" s="71"/>
      <c r="AF456" s="122"/>
    </row>
    <row r="457" spans="1:32" s="40" customFormat="1" ht="15" customHeight="1" x14ac:dyDescent="0.25">
      <c r="A457" s="106"/>
      <c r="B457" s="107"/>
      <c r="C457" s="64" t="s">
        <v>17</v>
      </c>
      <c r="D457" s="64" t="s">
        <v>10</v>
      </c>
      <c r="E457" s="167" t="s">
        <v>913</v>
      </c>
      <c r="F457" s="181" t="s">
        <v>914</v>
      </c>
      <c r="G457" s="111"/>
      <c r="H457" s="57"/>
      <c r="I457" s="119">
        <v>92750.32</v>
      </c>
      <c r="J457" s="93"/>
      <c r="K457" s="119">
        <v>371001.28</v>
      </c>
      <c r="M457" s="60"/>
      <c r="S457" s="71"/>
      <c r="T457" s="72"/>
      <c r="U457" s="71"/>
      <c r="AF457" s="41"/>
    </row>
    <row r="458" spans="1:32" s="40" customFormat="1" ht="15" customHeight="1" x14ac:dyDescent="0.25">
      <c r="A458" s="106" t="s">
        <v>13</v>
      </c>
      <c r="B458" s="107"/>
      <c r="C458" s="64" t="s">
        <v>17</v>
      </c>
      <c r="D458" s="64" t="s">
        <v>17</v>
      </c>
      <c r="E458" s="167" t="s">
        <v>915</v>
      </c>
      <c r="F458" s="181" t="s">
        <v>916</v>
      </c>
      <c r="G458" s="140">
        <f>SUM(G459:G464)</f>
        <v>0</v>
      </c>
      <c r="H458" s="57"/>
      <c r="I458" s="113">
        <v>0</v>
      </c>
      <c r="J458" s="114"/>
      <c r="K458" s="113">
        <v>0</v>
      </c>
      <c r="M458" s="60"/>
      <c r="S458" s="71"/>
      <c r="T458" s="72"/>
      <c r="U458" s="71"/>
      <c r="AF458" s="41"/>
    </row>
    <row r="459" spans="1:32" s="40" customFormat="1" ht="15" customHeight="1" x14ac:dyDescent="0.25">
      <c r="A459" s="106"/>
      <c r="B459" s="107"/>
      <c r="C459" s="64" t="s">
        <v>17</v>
      </c>
      <c r="D459" s="64" t="s">
        <v>10</v>
      </c>
      <c r="E459" s="170" t="s">
        <v>917</v>
      </c>
      <c r="F459" s="175" t="s">
        <v>918</v>
      </c>
      <c r="G459" s="100"/>
      <c r="H459" s="57"/>
      <c r="I459" s="103">
        <v>0</v>
      </c>
      <c r="J459" s="93"/>
      <c r="K459" s="103">
        <v>0</v>
      </c>
      <c r="M459" s="60"/>
      <c r="S459" s="71"/>
      <c r="T459" s="72"/>
      <c r="U459" s="71"/>
      <c r="AF459" s="41"/>
    </row>
    <row r="460" spans="1:32" s="40" customFormat="1" ht="15" customHeight="1" x14ac:dyDescent="0.25">
      <c r="A460" s="106"/>
      <c r="B460" s="107"/>
      <c r="C460" s="64" t="s">
        <v>17</v>
      </c>
      <c r="D460" s="64" t="s">
        <v>10</v>
      </c>
      <c r="E460" s="170" t="s">
        <v>919</v>
      </c>
      <c r="F460" s="175" t="s">
        <v>920</v>
      </c>
      <c r="G460" s="100"/>
      <c r="H460" s="57"/>
      <c r="I460" s="103">
        <v>0</v>
      </c>
      <c r="J460" s="93"/>
      <c r="K460" s="103">
        <v>0</v>
      </c>
      <c r="M460" s="60"/>
      <c r="S460" s="71"/>
      <c r="T460" s="72"/>
      <c r="U460" s="71"/>
      <c r="AF460" s="41"/>
    </row>
    <row r="461" spans="1:32" s="40" customFormat="1" ht="15" customHeight="1" x14ac:dyDescent="0.25">
      <c r="A461" s="106"/>
      <c r="B461" s="107"/>
      <c r="C461" s="64" t="s">
        <v>17</v>
      </c>
      <c r="D461" s="64" t="s">
        <v>10</v>
      </c>
      <c r="E461" s="170" t="s">
        <v>921</v>
      </c>
      <c r="F461" s="175" t="s">
        <v>922</v>
      </c>
      <c r="G461" s="100"/>
      <c r="H461" s="57"/>
      <c r="I461" s="103">
        <v>0</v>
      </c>
      <c r="J461" s="93"/>
      <c r="K461" s="103">
        <v>0</v>
      </c>
      <c r="M461" s="60"/>
      <c r="S461" s="71"/>
      <c r="T461" s="72"/>
      <c r="U461" s="71"/>
      <c r="AF461" s="41"/>
    </row>
    <row r="462" spans="1:32" s="40" customFormat="1" ht="15" customHeight="1" x14ac:dyDescent="0.25">
      <c r="A462" s="106"/>
      <c r="B462" s="107"/>
      <c r="C462" s="64" t="s">
        <v>17</v>
      </c>
      <c r="D462" s="64" t="s">
        <v>10</v>
      </c>
      <c r="E462" s="170" t="s">
        <v>923</v>
      </c>
      <c r="F462" s="175" t="s">
        <v>924</v>
      </c>
      <c r="G462" s="100"/>
      <c r="H462" s="57"/>
      <c r="I462" s="103">
        <v>0</v>
      </c>
      <c r="J462" s="93"/>
      <c r="K462" s="103">
        <v>0</v>
      </c>
      <c r="M462" s="60"/>
      <c r="S462" s="71"/>
      <c r="T462" s="72"/>
      <c r="U462" s="71"/>
      <c r="AF462" s="41"/>
    </row>
    <row r="463" spans="1:32" s="40" customFormat="1" ht="15" customHeight="1" x14ac:dyDescent="0.25">
      <c r="A463" s="106"/>
      <c r="B463" s="107"/>
      <c r="C463" s="64" t="s">
        <v>17</v>
      </c>
      <c r="D463" s="64" t="s">
        <v>10</v>
      </c>
      <c r="E463" s="170" t="s">
        <v>925</v>
      </c>
      <c r="F463" s="175" t="s">
        <v>926</v>
      </c>
      <c r="G463" s="100"/>
      <c r="H463" s="57"/>
      <c r="I463" s="103">
        <v>0</v>
      </c>
      <c r="J463" s="93"/>
      <c r="K463" s="103">
        <v>0</v>
      </c>
      <c r="M463" s="60"/>
      <c r="S463" s="71"/>
      <c r="T463" s="72"/>
      <c r="U463" s="71"/>
      <c r="AF463" s="41"/>
    </row>
    <row r="464" spans="1:32" s="39" customFormat="1" ht="15" customHeight="1" x14ac:dyDescent="0.25">
      <c r="A464" s="106"/>
      <c r="B464" s="107"/>
      <c r="C464" s="64" t="s">
        <v>17</v>
      </c>
      <c r="D464" s="64" t="s">
        <v>10</v>
      </c>
      <c r="E464" s="170" t="s">
        <v>927</v>
      </c>
      <c r="F464" s="175" t="s">
        <v>928</v>
      </c>
      <c r="G464" s="100"/>
      <c r="H464" s="57"/>
      <c r="I464" s="103">
        <v>0</v>
      </c>
      <c r="J464" s="93"/>
      <c r="K464" s="103">
        <v>0</v>
      </c>
      <c r="M464" s="60"/>
      <c r="S464" s="71"/>
      <c r="T464" s="72"/>
      <c r="U464" s="71"/>
      <c r="AF464" s="122"/>
    </row>
    <row r="465" spans="1:32" s="40" customFormat="1" ht="15" customHeight="1" x14ac:dyDescent="0.25">
      <c r="A465" s="106" t="s">
        <v>13</v>
      </c>
      <c r="B465" s="107"/>
      <c r="C465" s="64" t="s">
        <v>17</v>
      </c>
      <c r="D465" s="64" t="s">
        <v>17</v>
      </c>
      <c r="E465" s="167" t="s">
        <v>929</v>
      </c>
      <c r="F465" s="181" t="s">
        <v>930</v>
      </c>
      <c r="G465" s="140">
        <f>SUM(G466:G475)</f>
        <v>0</v>
      </c>
      <c r="H465" s="57"/>
      <c r="I465" s="113">
        <v>2480938.8499999996</v>
      </c>
      <c r="J465" s="114"/>
      <c r="K465" s="113">
        <v>11375415.879999999</v>
      </c>
      <c r="M465" s="60"/>
      <c r="S465" s="71"/>
      <c r="T465" s="72"/>
      <c r="U465" s="71"/>
      <c r="AF465" s="41"/>
    </row>
    <row r="466" spans="1:32" s="40" customFormat="1" ht="15" customHeight="1" x14ac:dyDescent="0.25">
      <c r="A466" s="106"/>
      <c r="B466" s="107"/>
      <c r="C466" s="64" t="s">
        <v>17</v>
      </c>
      <c r="D466" s="64" t="s">
        <v>10</v>
      </c>
      <c r="E466" s="170" t="s">
        <v>931</v>
      </c>
      <c r="F466" s="175" t="s">
        <v>932</v>
      </c>
      <c r="G466" s="100"/>
      <c r="H466" s="57"/>
      <c r="I466" s="103">
        <v>456391.75999999995</v>
      </c>
      <c r="J466" s="93"/>
      <c r="K466" s="103">
        <v>1825567.0399999998</v>
      </c>
      <c r="M466" s="60"/>
      <c r="S466" s="71"/>
      <c r="T466" s="72"/>
      <c r="U466" s="71"/>
      <c r="AF466" s="41"/>
    </row>
    <row r="467" spans="1:32" s="40" customFormat="1" ht="15" customHeight="1" x14ac:dyDescent="0.25">
      <c r="A467" s="106"/>
      <c r="B467" s="107"/>
      <c r="C467" s="64" t="s">
        <v>17</v>
      </c>
      <c r="D467" s="64" t="s">
        <v>10</v>
      </c>
      <c r="E467" s="170" t="s">
        <v>933</v>
      </c>
      <c r="F467" s="175" t="s">
        <v>934</v>
      </c>
      <c r="G467" s="100"/>
      <c r="H467" s="57"/>
      <c r="I467" s="103">
        <v>53429.25</v>
      </c>
      <c r="J467" s="93"/>
      <c r="K467" s="103">
        <v>213717</v>
      </c>
      <c r="M467" s="60"/>
      <c r="S467" s="71"/>
      <c r="T467" s="72"/>
      <c r="U467" s="71"/>
      <c r="AF467" s="41"/>
    </row>
    <row r="468" spans="1:32" s="40" customFormat="1" ht="15" customHeight="1" x14ac:dyDescent="0.25">
      <c r="A468" s="106"/>
      <c r="B468" s="107"/>
      <c r="C468" s="64" t="s">
        <v>17</v>
      </c>
      <c r="D468" s="64" t="s">
        <v>10</v>
      </c>
      <c r="E468" s="170" t="s">
        <v>935</v>
      </c>
      <c r="F468" s="175" t="s">
        <v>936</v>
      </c>
      <c r="G468" s="100"/>
      <c r="H468" s="57"/>
      <c r="I468" s="103">
        <v>560045.75</v>
      </c>
      <c r="J468" s="93"/>
      <c r="K468" s="103">
        <v>2240183</v>
      </c>
      <c r="M468" s="60"/>
      <c r="S468" s="71"/>
      <c r="T468" s="72"/>
      <c r="U468" s="71"/>
      <c r="AF468" s="41"/>
    </row>
    <row r="469" spans="1:32" s="40" customFormat="1" ht="15" customHeight="1" x14ac:dyDescent="0.25">
      <c r="A469" s="106"/>
      <c r="B469" s="107"/>
      <c r="C469" s="64" t="s">
        <v>17</v>
      </c>
      <c r="D469" s="64" t="s">
        <v>10</v>
      </c>
      <c r="E469" s="170" t="s">
        <v>937</v>
      </c>
      <c r="F469" s="175" t="s">
        <v>938</v>
      </c>
      <c r="G469" s="100"/>
      <c r="H469" s="57"/>
      <c r="I469" s="103">
        <v>80311</v>
      </c>
      <c r="J469" s="93"/>
      <c r="K469" s="103">
        <v>321244</v>
      </c>
      <c r="M469" s="60"/>
      <c r="S469" s="71"/>
      <c r="T469" s="72"/>
      <c r="U469" s="71"/>
      <c r="AF469" s="41"/>
    </row>
    <row r="470" spans="1:32" s="40" customFormat="1" ht="15" customHeight="1" x14ac:dyDescent="0.25">
      <c r="A470" s="106"/>
      <c r="B470" s="107"/>
      <c r="C470" s="64" t="s">
        <v>17</v>
      </c>
      <c r="D470" s="64" t="s">
        <v>10</v>
      </c>
      <c r="E470" s="170" t="s">
        <v>939</v>
      </c>
      <c r="F470" s="175" t="s">
        <v>940</v>
      </c>
      <c r="G470" s="100"/>
      <c r="H470" s="57"/>
      <c r="I470" s="103">
        <v>1292299.5</v>
      </c>
      <c r="J470" s="93"/>
      <c r="K470" s="103">
        <v>5169198</v>
      </c>
      <c r="M470" s="60"/>
      <c r="S470" s="71"/>
      <c r="T470" s="72"/>
      <c r="U470" s="71"/>
      <c r="AF470" s="41"/>
    </row>
    <row r="471" spans="1:32" s="40" customFormat="1" ht="15" customHeight="1" x14ac:dyDescent="0.25">
      <c r="A471" s="106"/>
      <c r="B471" s="107"/>
      <c r="C471" s="64" t="s">
        <v>17</v>
      </c>
      <c r="D471" s="64" t="s">
        <v>10</v>
      </c>
      <c r="E471" s="170" t="s">
        <v>941</v>
      </c>
      <c r="F471" s="175" t="s">
        <v>942</v>
      </c>
      <c r="G471" s="100"/>
      <c r="H471" s="57"/>
      <c r="I471" s="103">
        <v>0</v>
      </c>
      <c r="J471" s="93"/>
      <c r="K471" s="103">
        <v>0</v>
      </c>
      <c r="M471" s="60"/>
      <c r="S471" s="71"/>
      <c r="T471" s="72"/>
      <c r="U471" s="71"/>
      <c r="AF471" s="41"/>
    </row>
    <row r="472" spans="1:32" s="40" customFormat="1" ht="15" customHeight="1" x14ac:dyDescent="0.25">
      <c r="A472" s="106"/>
      <c r="B472" s="107"/>
      <c r="C472" s="64" t="s">
        <v>17</v>
      </c>
      <c r="D472" s="64" t="s">
        <v>10</v>
      </c>
      <c r="E472" s="170" t="s">
        <v>943</v>
      </c>
      <c r="F472" s="175" t="s">
        <v>944</v>
      </c>
      <c r="G472" s="100"/>
      <c r="H472" s="57"/>
      <c r="I472" s="103">
        <v>0</v>
      </c>
      <c r="J472" s="93"/>
      <c r="K472" s="103">
        <v>0</v>
      </c>
      <c r="M472" s="60"/>
      <c r="S472" s="71"/>
      <c r="T472" s="72"/>
      <c r="U472" s="71"/>
      <c r="AF472" s="41"/>
    </row>
    <row r="473" spans="1:32" s="40" customFormat="1" ht="15" customHeight="1" x14ac:dyDescent="0.25">
      <c r="A473" s="106"/>
      <c r="B473" s="107"/>
      <c r="C473" s="64" t="s">
        <v>17</v>
      </c>
      <c r="D473" s="64" t="s">
        <v>10</v>
      </c>
      <c r="E473" s="170" t="s">
        <v>945</v>
      </c>
      <c r="F473" s="175" t="s">
        <v>946</v>
      </c>
      <c r="G473" s="100"/>
      <c r="H473" s="57"/>
      <c r="I473" s="103">
        <v>0</v>
      </c>
      <c r="J473" s="93"/>
      <c r="K473" s="103">
        <v>0</v>
      </c>
      <c r="M473" s="60"/>
      <c r="S473" s="71"/>
      <c r="T473" s="72"/>
      <c r="U473" s="71"/>
      <c r="AF473" s="41"/>
    </row>
    <row r="474" spans="1:32" s="40" customFormat="1" ht="15" customHeight="1" x14ac:dyDescent="0.25">
      <c r="A474" s="106"/>
      <c r="B474" s="107"/>
      <c r="C474" s="64" t="s">
        <v>17</v>
      </c>
      <c r="D474" s="64" t="s">
        <v>10</v>
      </c>
      <c r="E474" s="170" t="s">
        <v>947</v>
      </c>
      <c r="F474" s="175" t="s">
        <v>948</v>
      </c>
      <c r="G474" s="100"/>
      <c r="H474" s="57"/>
      <c r="I474" s="103">
        <v>0</v>
      </c>
      <c r="J474" s="93"/>
      <c r="K474" s="103">
        <v>0</v>
      </c>
      <c r="M474" s="60"/>
      <c r="S474" s="71"/>
      <c r="T474" s="72"/>
      <c r="U474" s="71"/>
      <c r="AF474" s="41"/>
    </row>
    <row r="475" spans="1:32" s="40" customFormat="1" ht="15" customHeight="1" x14ac:dyDescent="0.25">
      <c r="A475" s="106"/>
      <c r="B475" s="107"/>
      <c r="C475" s="64" t="s">
        <v>17</v>
      </c>
      <c r="D475" s="64" t="s">
        <v>10</v>
      </c>
      <c r="E475" s="170" t="s">
        <v>949</v>
      </c>
      <c r="F475" s="175" t="s">
        <v>950</v>
      </c>
      <c r="G475" s="100"/>
      <c r="H475" s="57"/>
      <c r="I475" s="103">
        <v>38461.590000000026</v>
      </c>
      <c r="J475" s="93"/>
      <c r="K475" s="103">
        <v>1605506.84</v>
      </c>
      <c r="M475" s="60"/>
      <c r="S475" s="71"/>
      <c r="T475" s="72"/>
      <c r="U475" s="71"/>
      <c r="AF475" s="41"/>
    </row>
    <row r="476" spans="1:32" s="88" customFormat="1" ht="20.100000000000001" customHeight="1" thickBot="1" x14ac:dyDescent="0.3">
      <c r="A476" s="73" t="s">
        <v>13</v>
      </c>
      <c r="B476" s="81"/>
      <c r="C476" s="64" t="s">
        <v>17</v>
      </c>
      <c r="D476" s="64" t="s">
        <v>17</v>
      </c>
      <c r="E476" s="148" t="s">
        <v>951</v>
      </c>
      <c r="F476" s="209" t="s">
        <v>952</v>
      </c>
      <c r="G476" s="150">
        <v>0</v>
      </c>
      <c r="H476" s="57"/>
      <c r="I476" s="151">
        <v>195005504.82500002</v>
      </c>
      <c r="J476" s="152"/>
      <c r="K476" s="151">
        <v>747692414.95000005</v>
      </c>
      <c r="M476" s="60"/>
      <c r="S476" s="71"/>
      <c r="T476" s="72"/>
      <c r="U476" s="71"/>
      <c r="AF476" s="41"/>
    </row>
    <row r="477" spans="1:32" s="160" customFormat="1" ht="20.100000000000001" customHeight="1" thickBot="1" x14ac:dyDescent="0.3">
      <c r="A477" s="210"/>
      <c r="B477" s="211"/>
      <c r="C477" s="64" t="s">
        <v>17</v>
      </c>
      <c r="D477" s="64" t="s">
        <v>17</v>
      </c>
      <c r="E477" s="212"/>
      <c r="F477" s="213"/>
      <c r="G477" s="214"/>
      <c r="H477" s="158"/>
      <c r="I477" s="159">
        <v>0</v>
      </c>
      <c r="J477" s="157"/>
      <c r="K477" s="159"/>
      <c r="M477" s="161"/>
      <c r="S477" s="71"/>
      <c r="T477" s="72"/>
      <c r="U477" s="71"/>
      <c r="AF477" s="41"/>
    </row>
    <row r="478" spans="1:32" s="88" customFormat="1" ht="15" customHeight="1" x14ac:dyDescent="0.25">
      <c r="A478" s="73"/>
      <c r="B478" s="81"/>
      <c r="C478" s="64" t="s">
        <v>17</v>
      </c>
      <c r="D478" s="64" t="s">
        <v>17</v>
      </c>
      <c r="E478" s="162"/>
      <c r="F478" s="215" t="s">
        <v>953</v>
      </c>
      <c r="G478" s="164"/>
      <c r="H478" s="57"/>
      <c r="I478" s="92">
        <v>0</v>
      </c>
      <c r="J478" s="93"/>
      <c r="K478" s="92"/>
      <c r="M478" s="60"/>
      <c r="S478" s="71"/>
      <c r="T478" s="72"/>
      <c r="U478" s="71"/>
      <c r="AF478" s="41"/>
    </row>
    <row r="479" spans="1:32" s="88" customFormat="1" ht="15" customHeight="1" x14ac:dyDescent="0.25">
      <c r="A479" s="73" t="s">
        <v>13</v>
      </c>
      <c r="B479" s="81"/>
      <c r="C479" s="64" t="s">
        <v>17</v>
      </c>
      <c r="D479" s="64" t="s">
        <v>17</v>
      </c>
      <c r="E479" s="216" t="s">
        <v>954</v>
      </c>
      <c r="F479" s="195" t="s">
        <v>955</v>
      </c>
      <c r="G479" s="217">
        <f>SUM(G480:G482)</f>
        <v>0</v>
      </c>
      <c r="H479" s="57"/>
      <c r="I479" s="218">
        <v>7.0000000000000007E-2</v>
      </c>
      <c r="J479" s="114"/>
      <c r="K479" s="218">
        <v>0.28000000000000003</v>
      </c>
      <c r="M479" s="60"/>
      <c r="S479" s="71"/>
      <c r="T479" s="72"/>
      <c r="U479" s="71"/>
      <c r="AF479" s="41"/>
    </row>
    <row r="480" spans="1:32" s="88" customFormat="1" ht="15" customHeight="1" x14ac:dyDescent="0.25">
      <c r="A480" s="73"/>
      <c r="B480" s="81"/>
      <c r="C480" s="64" t="s">
        <v>17</v>
      </c>
      <c r="D480" s="64" t="s">
        <v>10</v>
      </c>
      <c r="E480" s="167" t="s">
        <v>956</v>
      </c>
      <c r="F480" s="219" t="s">
        <v>957</v>
      </c>
      <c r="G480" s="145"/>
      <c r="H480" s="57"/>
      <c r="I480" s="220">
        <v>7.0000000000000007E-2</v>
      </c>
      <c r="J480" s="69"/>
      <c r="K480" s="220">
        <v>0.28000000000000003</v>
      </c>
      <c r="M480" s="60"/>
      <c r="S480" s="71"/>
      <c r="T480" s="72"/>
      <c r="U480" s="71"/>
      <c r="AF480" s="41"/>
    </row>
    <row r="481" spans="1:32" s="88" customFormat="1" ht="15" customHeight="1" x14ac:dyDescent="0.25">
      <c r="A481" s="73"/>
      <c r="B481" s="81"/>
      <c r="C481" s="64" t="s">
        <v>17</v>
      </c>
      <c r="D481" s="64" t="s">
        <v>10</v>
      </c>
      <c r="E481" s="167" t="s">
        <v>958</v>
      </c>
      <c r="F481" s="219" t="s">
        <v>959</v>
      </c>
      <c r="G481" s="145"/>
      <c r="H481" s="57"/>
      <c r="I481" s="220">
        <v>0</v>
      </c>
      <c r="J481" s="69"/>
      <c r="K481" s="220">
        <v>0</v>
      </c>
      <c r="M481" s="60"/>
      <c r="S481" s="71"/>
      <c r="T481" s="72"/>
      <c r="U481" s="71"/>
      <c r="AF481" s="41"/>
    </row>
    <row r="482" spans="1:32" s="88" customFormat="1" ht="15" customHeight="1" x14ac:dyDescent="0.25">
      <c r="A482" s="73"/>
      <c r="B482" s="81"/>
      <c r="C482" s="64" t="s">
        <v>17</v>
      </c>
      <c r="D482" s="64" t="s">
        <v>10</v>
      </c>
      <c r="E482" s="167" t="s">
        <v>960</v>
      </c>
      <c r="F482" s="219" t="s">
        <v>961</v>
      </c>
      <c r="G482" s="145"/>
      <c r="H482" s="57"/>
      <c r="I482" s="220">
        <v>0</v>
      </c>
      <c r="J482" s="69"/>
      <c r="K482" s="220">
        <v>0</v>
      </c>
      <c r="M482" s="60"/>
      <c r="S482" s="71"/>
      <c r="T482" s="72"/>
      <c r="U482" s="71"/>
      <c r="AF482" s="41"/>
    </row>
    <row r="483" spans="1:32" s="88" customFormat="1" ht="15" customHeight="1" x14ac:dyDescent="0.25">
      <c r="A483" s="73" t="s">
        <v>13</v>
      </c>
      <c r="B483" s="81"/>
      <c r="C483" s="64" t="s">
        <v>17</v>
      </c>
      <c r="D483" s="64" t="s">
        <v>17</v>
      </c>
      <c r="E483" s="216" t="s">
        <v>962</v>
      </c>
      <c r="F483" s="195" t="s">
        <v>963</v>
      </c>
      <c r="G483" s="117">
        <f>SUM(G484:G488)</f>
        <v>0</v>
      </c>
      <c r="H483" s="57"/>
      <c r="I483" s="68">
        <v>0</v>
      </c>
      <c r="J483" s="69"/>
      <c r="K483" s="68">
        <v>0</v>
      </c>
      <c r="M483" s="60"/>
      <c r="S483" s="71"/>
      <c r="T483" s="72"/>
      <c r="U483" s="71"/>
      <c r="AF483" s="41"/>
    </row>
    <row r="484" spans="1:32" s="88" customFormat="1" ht="15" customHeight="1" x14ac:dyDescent="0.25">
      <c r="A484" s="73"/>
      <c r="B484" s="81"/>
      <c r="C484" s="64" t="s">
        <v>17</v>
      </c>
      <c r="D484" s="64" t="s">
        <v>10</v>
      </c>
      <c r="E484" s="167" t="s">
        <v>964</v>
      </c>
      <c r="F484" s="219" t="s">
        <v>965</v>
      </c>
      <c r="G484" s="145"/>
      <c r="H484" s="57"/>
      <c r="I484" s="146">
        <v>0</v>
      </c>
      <c r="J484" s="93"/>
      <c r="K484" s="146">
        <v>0</v>
      </c>
      <c r="M484" s="60"/>
      <c r="S484" s="71"/>
      <c r="T484" s="72"/>
      <c r="U484" s="71"/>
      <c r="AF484" s="41"/>
    </row>
    <row r="485" spans="1:32" s="88" customFormat="1" ht="15" customHeight="1" x14ac:dyDescent="0.25">
      <c r="A485" s="73"/>
      <c r="B485" s="81"/>
      <c r="C485" s="64" t="s">
        <v>17</v>
      </c>
      <c r="D485" s="64" t="s">
        <v>10</v>
      </c>
      <c r="E485" s="167" t="s">
        <v>966</v>
      </c>
      <c r="F485" s="219" t="s">
        <v>967</v>
      </c>
      <c r="G485" s="145"/>
      <c r="H485" s="57"/>
      <c r="I485" s="146">
        <v>0</v>
      </c>
      <c r="J485" s="93"/>
      <c r="K485" s="146">
        <v>0</v>
      </c>
      <c r="M485" s="60"/>
      <c r="S485" s="71"/>
      <c r="T485" s="72"/>
      <c r="U485" s="71"/>
      <c r="AF485" s="41"/>
    </row>
    <row r="486" spans="1:32" s="88" customFormat="1" ht="15" customHeight="1" x14ac:dyDescent="0.25">
      <c r="A486" s="73"/>
      <c r="B486" s="81"/>
      <c r="C486" s="64" t="s">
        <v>17</v>
      </c>
      <c r="D486" s="64" t="s">
        <v>10</v>
      </c>
      <c r="E486" s="167" t="s">
        <v>968</v>
      </c>
      <c r="F486" s="219" t="s">
        <v>969</v>
      </c>
      <c r="G486" s="145"/>
      <c r="H486" s="57"/>
      <c r="I486" s="146">
        <v>0</v>
      </c>
      <c r="J486" s="93"/>
      <c r="K486" s="146">
        <v>0</v>
      </c>
      <c r="M486" s="60"/>
      <c r="S486" s="71"/>
      <c r="T486" s="72"/>
      <c r="U486" s="71"/>
      <c r="AF486" s="41"/>
    </row>
    <row r="487" spans="1:32" s="88" customFormat="1" ht="15" customHeight="1" x14ac:dyDescent="0.25">
      <c r="A487" s="73"/>
      <c r="B487" s="81"/>
      <c r="C487" s="64" t="s">
        <v>17</v>
      </c>
      <c r="D487" s="64" t="s">
        <v>10</v>
      </c>
      <c r="E487" s="167" t="s">
        <v>970</v>
      </c>
      <c r="F487" s="219" t="s">
        <v>971</v>
      </c>
      <c r="G487" s="145"/>
      <c r="H487" s="57"/>
      <c r="I487" s="146">
        <v>0</v>
      </c>
      <c r="J487" s="93"/>
      <c r="K487" s="146">
        <v>0</v>
      </c>
      <c r="M487" s="60"/>
      <c r="S487" s="71"/>
      <c r="T487" s="72"/>
      <c r="U487" s="71"/>
      <c r="AF487" s="41"/>
    </row>
    <row r="488" spans="1:32" s="88" customFormat="1" ht="15" customHeight="1" x14ac:dyDescent="0.25">
      <c r="A488" s="73"/>
      <c r="B488" s="81"/>
      <c r="C488" s="64" t="s">
        <v>17</v>
      </c>
      <c r="D488" s="64" t="s">
        <v>10</v>
      </c>
      <c r="E488" s="167" t="s">
        <v>972</v>
      </c>
      <c r="F488" s="219" t="s">
        <v>973</v>
      </c>
      <c r="G488" s="145"/>
      <c r="H488" s="57"/>
      <c r="I488" s="146">
        <v>0</v>
      </c>
      <c r="J488" s="93"/>
      <c r="K488" s="146">
        <v>0</v>
      </c>
      <c r="M488" s="60"/>
      <c r="S488" s="71"/>
      <c r="T488" s="72"/>
      <c r="U488" s="71"/>
      <c r="AF488" s="41"/>
    </row>
    <row r="489" spans="1:32" s="88" customFormat="1" ht="15" customHeight="1" x14ac:dyDescent="0.25">
      <c r="A489" s="73" t="s">
        <v>13</v>
      </c>
      <c r="B489" s="81"/>
      <c r="C489" s="64" t="s">
        <v>17</v>
      </c>
      <c r="D489" s="64" t="s">
        <v>17</v>
      </c>
      <c r="E489" s="216" t="s">
        <v>974</v>
      </c>
      <c r="F489" s="195" t="s">
        <v>975</v>
      </c>
      <c r="G489" s="117">
        <f>SUM(G490:G492)</f>
        <v>0</v>
      </c>
      <c r="H489" s="57"/>
      <c r="I489" s="68">
        <v>10184.94</v>
      </c>
      <c r="J489" s="69"/>
      <c r="K489" s="68">
        <v>40739.760000000002</v>
      </c>
      <c r="M489" s="60"/>
      <c r="S489" s="71"/>
      <c r="T489" s="72"/>
      <c r="U489" s="71"/>
      <c r="AF489" s="41"/>
    </row>
    <row r="490" spans="1:32" s="88" customFormat="1" ht="15" customHeight="1" x14ac:dyDescent="0.25">
      <c r="A490" s="73"/>
      <c r="B490" s="81"/>
      <c r="C490" s="64" t="s">
        <v>17</v>
      </c>
      <c r="D490" s="64" t="s">
        <v>10</v>
      </c>
      <c r="E490" s="167" t="s">
        <v>976</v>
      </c>
      <c r="F490" s="219" t="s">
        <v>977</v>
      </c>
      <c r="G490" s="145"/>
      <c r="H490" s="57"/>
      <c r="I490" s="146">
        <v>0</v>
      </c>
      <c r="J490" s="93"/>
      <c r="K490" s="146">
        <v>0</v>
      </c>
      <c r="M490" s="60"/>
      <c r="S490" s="71"/>
      <c r="T490" s="72"/>
      <c r="U490" s="71"/>
      <c r="AF490" s="41"/>
    </row>
    <row r="491" spans="1:32" s="88" customFormat="1" ht="15" customHeight="1" x14ac:dyDescent="0.25">
      <c r="A491" s="73"/>
      <c r="B491" s="81"/>
      <c r="C491" s="64" t="s">
        <v>17</v>
      </c>
      <c r="D491" s="64" t="s">
        <v>10</v>
      </c>
      <c r="E491" s="167" t="s">
        <v>978</v>
      </c>
      <c r="F491" s="219" t="s">
        <v>979</v>
      </c>
      <c r="G491" s="145"/>
      <c r="H491" s="57"/>
      <c r="I491" s="146">
        <v>0</v>
      </c>
      <c r="J491" s="93"/>
      <c r="K491" s="146">
        <v>0</v>
      </c>
      <c r="M491" s="60"/>
      <c r="S491" s="71"/>
      <c r="T491" s="72"/>
      <c r="U491" s="71"/>
      <c r="AF491" s="41"/>
    </row>
    <row r="492" spans="1:32" s="88" customFormat="1" ht="15" customHeight="1" x14ac:dyDescent="0.25">
      <c r="A492" s="73"/>
      <c r="B492" s="81"/>
      <c r="C492" s="64" t="s">
        <v>17</v>
      </c>
      <c r="D492" s="64" t="s">
        <v>10</v>
      </c>
      <c r="E492" s="167" t="s">
        <v>980</v>
      </c>
      <c r="F492" s="219" t="s">
        <v>981</v>
      </c>
      <c r="G492" s="145"/>
      <c r="H492" s="57"/>
      <c r="I492" s="146">
        <v>10184.94</v>
      </c>
      <c r="J492" s="93"/>
      <c r="K492" s="146">
        <v>40739.760000000002</v>
      </c>
      <c r="M492" s="60"/>
      <c r="S492" s="71"/>
      <c r="T492" s="72"/>
      <c r="U492" s="71"/>
      <c r="AF492" s="41"/>
    </row>
    <row r="493" spans="1:32" s="88" customFormat="1" ht="15" customHeight="1" x14ac:dyDescent="0.25">
      <c r="A493" s="73" t="s">
        <v>13</v>
      </c>
      <c r="B493" s="81"/>
      <c r="C493" s="64" t="s">
        <v>17</v>
      </c>
      <c r="D493" s="64" t="s">
        <v>17</v>
      </c>
      <c r="E493" s="216" t="s">
        <v>982</v>
      </c>
      <c r="F493" s="195" t="s">
        <v>983</v>
      </c>
      <c r="G493" s="117">
        <f>SUM(G494:G495)</f>
        <v>0</v>
      </c>
      <c r="H493" s="57"/>
      <c r="I493" s="68">
        <v>0</v>
      </c>
      <c r="J493" s="69"/>
      <c r="K493" s="68">
        <v>0</v>
      </c>
      <c r="M493" s="60"/>
      <c r="S493" s="71"/>
      <c r="T493" s="72"/>
      <c r="U493" s="71"/>
      <c r="AF493" s="41"/>
    </row>
    <row r="494" spans="1:32" s="88" customFormat="1" ht="15" customHeight="1" x14ac:dyDescent="0.25">
      <c r="A494" s="73"/>
      <c r="B494" s="81"/>
      <c r="C494" s="64" t="s">
        <v>17</v>
      </c>
      <c r="D494" s="64" t="s">
        <v>10</v>
      </c>
      <c r="E494" s="167" t="s">
        <v>984</v>
      </c>
      <c r="F494" s="219" t="s">
        <v>985</v>
      </c>
      <c r="G494" s="145"/>
      <c r="H494" s="57"/>
      <c r="I494" s="146">
        <v>0</v>
      </c>
      <c r="J494" s="93"/>
      <c r="K494" s="146">
        <v>0</v>
      </c>
      <c r="M494" s="60"/>
      <c r="S494" s="71"/>
      <c r="T494" s="72"/>
      <c r="U494" s="71"/>
      <c r="AF494" s="41"/>
    </row>
    <row r="495" spans="1:32" s="88" customFormat="1" ht="15" customHeight="1" x14ac:dyDescent="0.25">
      <c r="A495" s="73"/>
      <c r="B495" s="81"/>
      <c r="C495" s="64" t="s">
        <v>17</v>
      </c>
      <c r="D495" s="64" t="s">
        <v>10</v>
      </c>
      <c r="E495" s="167" t="s">
        <v>986</v>
      </c>
      <c r="F495" s="219" t="s">
        <v>987</v>
      </c>
      <c r="G495" s="145"/>
      <c r="H495" s="57"/>
      <c r="I495" s="146">
        <v>0</v>
      </c>
      <c r="J495" s="93"/>
      <c r="K495" s="146">
        <v>0</v>
      </c>
      <c r="M495" s="60"/>
      <c r="S495" s="71"/>
      <c r="T495" s="72"/>
      <c r="U495" s="71"/>
      <c r="AF495" s="41"/>
    </row>
    <row r="496" spans="1:32" s="88" customFormat="1" ht="20.100000000000001" customHeight="1" thickBot="1" x14ac:dyDescent="0.3">
      <c r="A496" s="73" t="s">
        <v>13</v>
      </c>
      <c r="B496" s="81"/>
      <c r="C496" s="64" t="s">
        <v>17</v>
      </c>
      <c r="D496" s="64" t="s">
        <v>17</v>
      </c>
      <c r="E496" s="148" t="s">
        <v>988</v>
      </c>
      <c r="F496" s="209" t="s">
        <v>989</v>
      </c>
      <c r="G496" s="221">
        <f>+G479+G483-G489-G493</f>
        <v>0</v>
      </c>
      <c r="H496" s="57"/>
      <c r="I496" s="151">
        <v>-10184.870000000001</v>
      </c>
      <c r="J496" s="152"/>
      <c r="K496" s="151">
        <v>-40739.480000000003</v>
      </c>
      <c r="M496" s="60"/>
      <c r="S496" s="71"/>
      <c r="T496" s="72"/>
      <c r="U496" s="71"/>
      <c r="AF496" s="41"/>
    </row>
    <row r="497" spans="1:32" s="88" customFormat="1" ht="20.100000000000001" customHeight="1" thickBot="1" x14ac:dyDescent="0.3">
      <c r="A497" s="73"/>
      <c r="B497" s="81"/>
      <c r="C497" s="64" t="s">
        <v>17</v>
      </c>
      <c r="D497" s="64" t="s">
        <v>17</v>
      </c>
      <c r="E497" s="212"/>
      <c r="F497" s="213"/>
      <c r="G497" s="214"/>
      <c r="H497" s="57"/>
      <c r="I497" s="159">
        <v>0</v>
      </c>
      <c r="J497" s="157"/>
      <c r="K497" s="159"/>
      <c r="M497" s="60"/>
      <c r="S497" s="71"/>
      <c r="T497" s="72"/>
      <c r="U497" s="71"/>
      <c r="AF497" s="41"/>
    </row>
    <row r="498" spans="1:32" s="88" customFormat="1" ht="15" customHeight="1" x14ac:dyDescent="0.25">
      <c r="A498" s="73"/>
      <c r="B498" s="81"/>
      <c r="C498" s="64" t="s">
        <v>17</v>
      </c>
      <c r="D498" s="64" t="s">
        <v>17</v>
      </c>
      <c r="E498" s="162"/>
      <c r="F498" s="215" t="s">
        <v>990</v>
      </c>
      <c r="G498" s="164"/>
      <c r="H498" s="57"/>
      <c r="I498" s="92">
        <v>0</v>
      </c>
      <c r="J498" s="93"/>
      <c r="K498" s="92">
        <v>0</v>
      </c>
      <c r="M498" s="60"/>
      <c r="S498" s="71"/>
      <c r="T498" s="72"/>
      <c r="U498" s="71"/>
      <c r="AF498" s="41"/>
    </row>
    <row r="499" spans="1:32" s="88" customFormat="1" ht="15" customHeight="1" x14ac:dyDescent="0.25">
      <c r="A499" s="73"/>
      <c r="B499" s="81"/>
      <c r="C499" s="64" t="s">
        <v>17</v>
      </c>
      <c r="D499" s="64" t="s">
        <v>10</v>
      </c>
      <c r="E499" s="216" t="s">
        <v>991</v>
      </c>
      <c r="F499" s="222" t="s">
        <v>992</v>
      </c>
      <c r="G499" s="223"/>
      <c r="H499" s="57"/>
      <c r="I499" s="146">
        <v>0</v>
      </c>
      <c r="J499" s="93"/>
      <c r="K499" s="146">
        <v>0</v>
      </c>
      <c r="M499" s="60"/>
      <c r="S499" s="71"/>
      <c r="T499" s="72"/>
      <c r="U499" s="71"/>
      <c r="AF499" s="41"/>
    </row>
    <row r="500" spans="1:32" s="88" customFormat="1" ht="15" customHeight="1" x14ac:dyDescent="0.25">
      <c r="A500" s="73"/>
      <c r="B500" s="81"/>
      <c r="C500" s="64" t="s">
        <v>17</v>
      </c>
      <c r="D500" s="64" t="s">
        <v>10</v>
      </c>
      <c r="E500" s="216" t="s">
        <v>993</v>
      </c>
      <c r="F500" s="222" t="s">
        <v>994</v>
      </c>
      <c r="G500" s="223"/>
      <c r="H500" s="57"/>
      <c r="I500" s="146">
        <v>0</v>
      </c>
      <c r="J500" s="93"/>
      <c r="K500" s="146">
        <v>0</v>
      </c>
      <c r="M500" s="60"/>
      <c r="S500" s="71"/>
      <c r="T500" s="72"/>
      <c r="U500" s="71"/>
      <c r="AF500" s="41"/>
    </row>
    <row r="501" spans="1:32" s="88" customFormat="1" ht="20.100000000000001" customHeight="1" thickBot="1" x14ac:dyDescent="0.3">
      <c r="A501" s="73" t="s">
        <v>13</v>
      </c>
      <c r="B501" s="81"/>
      <c r="C501" s="64" t="s">
        <v>17</v>
      </c>
      <c r="D501" s="64" t="s">
        <v>17</v>
      </c>
      <c r="E501" s="148" t="s">
        <v>995</v>
      </c>
      <c r="F501" s="209" t="s">
        <v>996</v>
      </c>
      <c r="G501" s="150">
        <v>0</v>
      </c>
      <c r="H501" s="57"/>
      <c r="I501" s="151">
        <v>0</v>
      </c>
      <c r="J501" s="152"/>
      <c r="K501" s="151">
        <v>0</v>
      </c>
      <c r="M501" s="60"/>
      <c r="S501" s="71"/>
      <c r="T501" s="72"/>
      <c r="U501" s="71"/>
      <c r="AF501" s="41"/>
    </row>
    <row r="502" spans="1:32" s="88" customFormat="1" ht="20.100000000000001" customHeight="1" thickBot="1" x14ac:dyDescent="0.3">
      <c r="A502" s="73"/>
      <c r="B502" s="224"/>
      <c r="C502" s="64" t="s">
        <v>17</v>
      </c>
      <c r="D502" s="64" t="s">
        <v>17</v>
      </c>
      <c r="E502" s="154"/>
      <c r="F502" s="155"/>
      <c r="G502" s="156"/>
      <c r="H502" s="57"/>
      <c r="I502" s="159">
        <v>0</v>
      </c>
      <c r="J502" s="157"/>
      <c r="K502" s="159"/>
      <c r="M502" s="60"/>
      <c r="S502" s="71"/>
      <c r="T502" s="72"/>
      <c r="U502" s="71"/>
      <c r="AF502" s="41"/>
    </row>
    <row r="503" spans="1:32" s="88" customFormat="1" ht="15" customHeight="1" x14ac:dyDescent="0.25">
      <c r="A503" s="73"/>
      <c r="B503" s="81"/>
      <c r="C503" s="64" t="s">
        <v>17</v>
      </c>
      <c r="D503" s="64" t="s">
        <v>17</v>
      </c>
      <c r="E503" s="162"/>
      <c r="F503" s="215" t="s">
        <v>997</v>
      </c>
      <c r="G503" s="225"/>
      <c r="H503" s="57"/>
      <c r="I503" s="92">
        <v>0</v>
      </c>
      <c r="J503" s="93"/>
      <c r="K503" s="92">
        <v>0</v>
      </c>
      <c r="M503" s="60"/>
      <c r="S503" s="71"/>
      <c r="T503" s="72"/>
      <c r="U503" s="71"/>
      <c r="AF503" s="41"/>
    </row>
    <row r="504" spans="1:32" s="88" customFormat="1" ht="15" customHeight="1" x14ac:dyDescent="0.25">
      <c r="A504" s="73" t="s">
        <v>13</v>
      </c>
      <c r="B504" s="81"/>
      <c r="C504" s="64" t="s">
        <v>17</v>
      </c>
      <c r="D504" s="64" t="s">
        <v>17</v>
      </c>
      <c r="E504" s="165" t="s">
        <v>998</v>
      </c>
      <c r="F504" s="195" t="s">
        <v>999</v>
      </c>
      <c r="G504" s="117">
        <f>+G505+G506</f>
        <v>0</v>
      </c>
      <c r="H504" s="57"/>
      <c r="I504" s="68">
        <v>70747.849999999991</v>
      </c>
      <c r="J504" s="69"/>
      <c r="K504" s="68">
        <v>282991.39999999997</v>
      </c>
      <c r="M504" s="60"/>
      <c r="S504" s="71"/>
      <c r="T504" s="72"/>
      <c r="U504" s="71"/>
      <c r="AF504" s="41"/>
    </row>
    <row r="505" spans="1:32" s="88" customFormat="1" ht="15" customHeight="1" x14ac:dyDescent="0.25">
      <c r="A505" s="73"/>
      <c r="B505" s="81"/>
      <c r="C505" s="64" t="s">
        <v>17</v>
      </c>
      <c r="D505" s="64" t="s">
        <v>10</v>
      </c>
      <c r="E505" s="167" t="s">
        <v>1000</v>
      </c>
      <c r="F505" s="181" t="s">
        <v>1001</v>
      </c>
      <c r="G505" s="111"/>
      <c r="H505" s="57"/>
      <c r="I505" s="119">
        <v>807.54</v>
      </c>
      <c r="J505" s="93"/>
      <c r="K505" s="119">
        <v>3230.16</v>
      </c>
      <c r="M505" s="60"/>
      <c r="S505" s="71"/>
      <c r="T505" s="72"/>
      <c r="U505" s="71"/>
      <c r="AF505" s="41"/>
    </row>
    <row r="506" spans="1:32" s="88" customFormat="1" ht="15" customHeight="1" x14ac:dyDescent="0.25">
      <c r="A506" s="73" t="s">
        <v>13</v>
      </c>
      <c r="B506" s="81"/>
      <c r="C506" s="64" t="s">
        <v>17</v>
      </c>
      <c r="D506" s="64" t="s">
        <v>17</v>
      </c>
      <c r="E506" s="167" t="s">
        <v>1002</v>
      </c>
      <c r="F506" s="181" t="s">
        <v>1003</v>
      </c>
      <c r="G506" s="140">
        <f>+G507+G508+G519+G529</f>
        <v>0</v>
      </c>
      <c r="H506" s="57"/>
      <c r="I506" s="113">
        <v>69940.31</v>
      </c>
      <c r="J506" s="114"/>
      <c r="K506" s="113">
        <v>279761.24</v>
      </c>
      <c r="M506" s="60"/>
      <c r="S506" s="71"/>
      <c r="T506" s="72"/>
      <c r="U506" s="71"/>
      <c r="AF506" s="41"/>
    </row>
    <row r="507" spans="1:32" s="88" customFormat="1" ht="15" customHeight="1" x14ac:dyDescent="0.25">
      <c r="A507" s="73"/>
      <c r="B507" s="81"/>
      <c r="C507" s="64" t="s">
        <v>17</v>
      </c>
      <c r="D507" s="64" t="s">
        <v>10</v>
      </c>
      <c r="E507" s="170" t="s">
        <v>1004</v>
      </c>
      <c r="F507" s="175" t="s">
        <v>1005</v>
      </c>
      <c r="G507" s="84"/>
      <c r="H507" s="57"/>
      <c r="I507" s="86">
        <v>0</v>
      </c>
      <c r="J507" s="87"/>
      <c r="K507" s="86">
        <v>0</v>
      </c>
      <c r="M507" s="60"/>
      <c r="S507" s="71"/>
      <c r="T507" s="72"/>
      <c r="U507" s="71"/>
      <c r="AF507" s="41"/>
    </row>
    <row r="508" spans="1:32" s="88" customFormat="1" ht="15" customHeight="1" x14ac:dyDescent="0.25">
      <c r="A508" s="73" t="s">
        <v>13</v>
      </c>
      <c r="B508" s="81"/>
      <c r="C508" s="64" t="s">
        <v>17</v>
      </c>
      <c r="D508" s="64" t="s">
        <v>17</v>
      </c>
      <c r="E508" s="170" t="s">
        <v>1006</v>
      </c>
      <c r="F508" s="175" t="s">
        <v>1007</v>
      </c>
      <c r="G508" s="84">
        <f>G509+G510+G511</f>
        <v>0</v>
      </c>
      <c r="H508" s="57"/>
      <c r="I508" s="86">
        <v>68911.06</v>
      </c>
      <c r="J508" s="87"/>
      <c r="K508" s="86">
        <v>275644.24</v>
      </c>
      <c r="M508" s="60"/>
      <c r="S508" s="71"/>
      <c r="T508" s="72"/>
      <c r="U508" s="71"/>
      <c r="AF508" s="41"/>
    </row>
    <row r="509" spans="1:32" s="40" customFormat="1" ht="15" customHeight="1" x14ac:dyDescent="0.25">
      <c r="A509" s="106"/>
      <c r="B509" s="107"/>
      <c r="C509" s="64" t="s">
        <v>17</v>
      </c>
      <c r="D509" s="64" t="s">
        <v>10</v>
      </c>
      <c r="E509" s="170" t="s">
        <v>1008</v>
      </c>
      <c r="F509" s="180" t="s">
        <v>1009</v>
      </c>
      <c r="G509" s="135"/>
      <c r="H509" s="57"/>
      <c r="I509" s="92">
        <v>0</v>
      </c>
      <c r="J509" s="93"/>
      <c r="K509" s="92">
        <v>0</v>
      </c>
      <c r="M509" s="60"/>
      <c r="S509" s="71"/>
      <c r="T509" s="72"/>
      <c r="U509" s="71"/>
      <c r="AF509" s="41"/>
    </row>
    <row r="510" spans="1:32" s="40" customFormat="1" ht="15" customHeight="1" x14ac:dyDescent="0.25">
      <c r="A510" s="106"/>
      <c r="B510" s="107" t="s">
        <v>9</v>
      </c>
      <c r="C510" s="64" t="s">
        <v>9</v>
      </c>
      <c r="D510" s="64" t="s">
        <v>10</v>
      </c>
      <c r="E510" s="170" t="s">
        <v>1010</v>
      </c>
      <c r="F510" s="180" t="s">
        <v>1011</v>
      </c>
      <c r="G510" s="135"/>
      <c r="H510" s="57"/>
      <c r="I510" s="92">
        <v>80.069999999999993</v>
      </c>
      <c r="J510" s="93"/>
      <c r="K510" s="92">
        <v>320.27999999999997</v>
      </c>
      <c r="M510" s="60"/>
      <c r="S510" s="71"/>
      <c r="T510" s="72"/>
      <c r="U510" s="71"/>
      <c r="AF510" s="41"/>
    </row>
    <row r="511" spans="1:32" s="40" customFormat="1" ht="15" customHeight="1" x14ac:dyDescent="0.25">
      <c r="A511" s="106" t="s">
        <v>13</v>
      </c>
      <c r="B511" s="107"/>
      <c r="C511" s="64" t="s">
        <v>17</v>
      </c>
      <c r="D511" s="64" t="s">
        <v>17</v>
      </c>
      <c r="E511" s="170" t="s">
        <v>1012</v>
      </c>
      <c r="F511" s="180" t="s">
        <v>1013</v>
      </c>
      <c r="G511" s="194">
        <f>SUM(G512:G518)</f>
        <v>0</v>
      </c>
      <c r="H511" s="57"/>
      <c r="I511" s="99">
        <v>68830.989999999991</v>
      </c>
      <c r="J511" s="87"/>
      <c r="K511" s="99">
        <v>275323.95999999996</v>
      </c>
      <c r="M511" s="60"/>
      <c r="S511" s="71"/>
      <c r="T511" s="72"/>
      <c r="U511" s="71"/>
      <c r="AF511" s="41"/>
    </row>
    <row r="512" spans="1:32" s="40" customFormat="1" ht="15" customHeight="1" x14ac:dyDescent="0.25">
      <c r="A512" s="106"/>
      <c r="B512" s="107" t="s">
        <v>138</v>
      </c>
      <c r="C512" s="64" t="s">
        <v>138</v>
      </c>
      <c r="D512" s="64" t="s">
        <v>10</v>
      </c>
      <c r="E512" s="172" t="s">
        <v>1014</v>
      </c>
      <c r="F512" s="187" t="s">
        <v>1015</v>
      </c>
      <c r="G512" s="91"/>
      <c r="H512" s="57"/>
      <c r="I512" s="92">
        <v>0</v>
      </c>
      <c r="J512" s="93"/>
      <c r="K512" s="92">
        <v>0</v>
      </c>
      <c r="M512" s="60"/>
      <c r="S512" s="71"/>
      <c r="T512" s="72"/>
      <c r="U512" s="71"/>
      <c r="AF512" s="41"/>
    </row>
    <row r="513" spans="1:32" s="40" customFormat="1" ht="15" customHeight="1" x14ac:dyDescent="0.25">
      <c r="A513" s="106"/>
      <c r="B513" s="107"/>
      <c r="C513" s="64" t="s">
        <v>17</v>
      </c>
      <c r="D513" s="64" t="s">
        <v>10</v>
      </c>
      <c r="E513" s="172" t="s">
        <v>1016</v>
      </c>
      <c r="F513" s="187" t="s">
        <v>1017</v>
      </c>
      <c r="G513" s="91"/>
      <c r="H513" s="57"/>
      <c r="I513" s="92">
        <v>0</v>
      </c>
      <c r="J513" s="93"/>
      <c r="K513" s="92">
        <v>0</v>
      </c>
      <c r="M513" s="60"/>
      <c r="S513" s="71"/>
      <c r="T513" s="72"/>
      <c r="U513" s="71"/>
      <c r="AF513" s="41"/>
    </row>
    <row r="514" spans="1:32" s="40" customFormat="1" ht="15" customHeight="1" x14ac:dyDescent="0.25">
      <c r="A514" s="106"/>
      <c r="B514" s="107"/>
      <c r="C514" s="64" t="s">
        <v>17</v>
      </c>
      <c r="D514" s="64" t="s">
        <v>10</v>
      </c>
      <c r="E514" s="172" t="s">
        <v>1018</v>
      </c>
      <c r="F514" s="187" t="s">
        <v>1019</v>
      </c>
      <c r="G514" s="91"/>
      <c r="H514" s="57"/>
      <c r="I514" s="92">
        <v>0</v>
      </c>
      <c r="J514" s="93"/>
      <c r="K514" s="92">
        <v>0</v>
      </c>
      <c r="M514" s="60"/>
      <c r="S514" s="71"/>
      <c r="T514" s="72"/>
      <c r="U514" s="71"/>
      <c r="AF514" s="41"/>
    </row>
    <row r="515" spans="1:32" s="40" customFormat="1" ht="15" customHeight="1" x14ac:dyDescent="0.25">
      <c r="A515" s="106"/>
      <c r="B515" s="107"/>
      <c r="C515" s="64" t="s">
        <v>17</v>
      </c>
      <c r="D515" s="64" t="s">
        <v>10</v>
      </c>
      <c r="E515" s="172" t="s">
        <v>1020</v>
      </c>
      <c r="F515" s="187" t="s">
        <v>1021</v>
      </c>
      <c r="G515" s="91"/>
      <c r="H515" s="57"/>
      <c r="I515" s="92">
        <v>0</v>
      </c>
      <c r="J515" s="93"/>
      <c r="K515" s="92">
        <v>0</v>
      </c>
      <c r="M515" s="60"/>
      <c r="S515" s="71"/>
      <c r="T515" s="72"/>
      <c r="U515" s="71"/>
      <c r="AF515" s="41"/>
    </row>
    <row r="516" spans="1:32" s="40" customFormat="1" ht="15" customHeight="1" x14ac:dyDescent="0.25">
      <c r="A516" s="106"/>
      <c r="B516" s="107"/>
      <c r="C516" s="64" t="s">
        <v>17</v>
      </c>
      <c r="D516" s="64" t="s">
        <v>10</v>
      </c>
      <c r="E516" s="172" t="s">
        <v>1022</v>
      </c>
      <c r="F516" s="187" t="s">
        <v>1023</v>
      </c>
      <c r="G516" s="91"/>
      <c r="H516" s="57"/>
      <c r="I516" s="92">
        <v>0</v>
      </c>
      <c r="J516" s="93"/>
      <c r="K516" s="92">
        <v>0</v>
      </c>
      <c r="M516" s="60"/>
      <c r="S516" s="71"/>
      <c r="T516" s="72"/>
      <c r="U516" s="71"/>
      <c r="AF516" s="41"/>
    </row>
    <row r="517" spans="1:32" s="40" customFormat="1" ht="15" customHeight="1" x14ac:dyDescent="0.25">
      <c r="A517" s="106"/>
      <c r="B517" s="107"/>
      <c r="C517" s="64" t="s">
        <v>17</v>
      </c>
      <c r="D517" s="64" t="s">
        <v>10</v>
      </c>
      <c r="E517" s="172" t="s">
        <v>1024</v>
      </c>
      <c r="F517" s="187" t="s">
        <v>1025</v>
      </c>
      <c r="G517" s="91"/>
      <c r="H517" s="57"/>
      <c r="I517" s="92">
        <v>52212.89</v>
      </c>
      <c r="J517" s="93"/>
      <c r="K517" s="92">
        <v>208851.56</v>
      </c>
      <c r="M517" s="60"/>
      <c r="S517" s="71"/>
      <c r="T517" s="72"/>
      <c r="U517" s="71"/>
      <c r="AF517" s="41"/>
    </row>
    <row r="518" spans="1:32" s="40" customFormat="1" ht="15" customHeight="1" x14ac:dyDescent="0.25">
      <c r="A518" s="106"/>
      <c r="B518" s="107"/>
      <c r="C518" s="64" t="s">
        <v>17</v>
      </c>
      <c r="D518" s="64" t="s">
        <v>10</v>
      </c>
      <c r="E518" s="172" t="s">
        <v>1026</v>
      </c>
      <c r="F518" s="187" t="s">
        <v>1027</v>
      </c>
      <c r="G518" s="91"/>
      <c r="H518" s="57"/>
      <c r="I518" s="92">
        <v>16618.099999999999</v>
      </c>
      <c r="J518" s="93"/>
      <c r="K518" s="92">
        <v>66472.399999999994</v>
      </c>
      <c r="M518" s="60"/>
      <c r="S518" s="71"/>
      <c r="T518" s="72"/>
      <c r="U518" s="71"/>
      <c r="AF518" s="41"/>
    </row>
    <row r="519" spans="1:32" s="40" customFormat="1" ht="15" customHeight="1" x14ac:dyDescent="0.25">
      <c r="A519" s="106" t="s">
        <v>13</v>
      </c>
      <c r="B519" s="107"/>
      <c r="C519" s="64" t="s">
        <v>17</v>
      </c>
      <c r="D519" s="64" t="s">
        <v>17</v>
      </c>
      <c r="E519" s="170" t="s">
        <v>1028</v>
      </c>
      <c r="F519" s="175" t="s">
        <v>1029</v>
      </c>
      <c r="G519" s="84">
        <f>+G520+G521</f>
        <v>0</v>
      </c>
      <c r="H519" s="57"/>
      <c r="I519" s="103">
        <v>1022</v>
      </c>
      <c r="J519" s="93"/>
      <c r="K519" s="103">
        <v>4088</v>
      </c>
      <c r="M519" s="60"/>
      <c r="S519" s="71"/>
      <c r="T519" s="72"/>
      <c r="U519" s="71"/>
      <c r="AF519" s="41"/>
    </row>
    <row r="520" spans="1:32" s="88" customFormat="1" ht="15" customHeight="1" x14ac:dyDescent="0.25">
      <c r="A520" s="73"/>
      <c r="B520" s="81" t="s">
        <v>9</v>
      </c>
      <c r="C520" s="64" t="s">
        <v>9</v>
      </c>
      <c r="D520" s="64" t="s">
        <v>10</v>
      </c>
      <c r="E520" s="170" t="s">
        <v>1030</v>
      </c>
      <c r="F520" s="180" t="s">
        <v>1031</v>
      </c>
      <c r="G520" s="135"/>
      <c r="H520" s="57"/>
      <c r="I520" s="92">
        <v>0</v>
      </c>
      <c r="J520" s="93"/>
      <c r="K520" s="92">
        <v>0</v>
      </c>
      <c r="M520" s="60"/>
      <c r="S520" s="71"/>
      <c r="T520" s="72"/>
      <c r="U520" s="71"/>
      <c r="AF520" s="41"/>
    </row>
    <row r="521" spans="1:32" s="88" customFormat="1" ht="15" customHeight="1" x14ac:dyDescent="0.25">
      <c r="A521" s="73" t="s">
        <v>13</v>
      </c>
      <c r="B521" s="81"/>
      <c r="C521" s="64" t="s">
        <v>17</v>
      </c>
      <c r="D521" s="64" t="s">
        <v>17</v>
      </c>
      <c r="E521" s="170" t="s">
        <v>1032</v>
      </c>
      <c r="F521" s="180" t="s">
        <v>1033</v>
      </c>
      <c r="G521" s="194">
        <f>SUM(G522:G528)</f>
        <v>0</v>
      </c>
      <c r="H521" s="57"/>
      <c r="I521" s="99">
        <v>1022</v>
      </c>
      <c r="J521" s="87"/>
      <c r="K521" s="99">
        <v>4088</v>
      </c>
      <c r="M521" s="60"/>
      <c r="S521" s="71"/>
      <c r="T521" s="72"/>
      <c r="U521" s="71"/>
      <c r="AF521" s="41"/>
    </row>
    <row r="522" spans="1:32" s="88" customFormat="1" ht="15" customHeight="1" x14ac:dyDescent="0.25">
      <c r="A522" s="73"/>
      <c r="B522" s="81" t="s">
        <v>138</v>
      </c>
      <c r="C522" s="64" t="s">
        <v>138</v>
      </c>
      <c r="D522" s="64" t="s">
        <v>10</v>
      </c>
      <c r="E522" s="172" t="s">
        <v>1034</v>
      </c>
      <c r="F522" s="187" t="s">
        <v>1035</v>
      </c>
      <c r="G522" s="91"/>
      <c r="H522" s="57"/>
      <c r="I522" s="92">
        <v>0</v>
      </c>
      <c r="J522" s="93"/>
      <c r="K522" s="92">
        <v>0</v>
      </c>
      <c r="M522" s="60"/>
      <c r="S522" s="71"/>
      <c r="T522" s="72"/>
      <c r="U522" s="71"/>
      <c r="AF522" s="41"/>
    </row>
    <row r="523" spans="1:32" s="88" customFormat="1" ht="15" customHeight="1" x14ac:dyDescent="0.25">
      <c r="A523" s="73"/>
      <c r="B523" s="81"/>
      <c r="C523" s="64" t="s">
        <v>17</v>
      </c>
      <c r="D523" s="64" t="s">
        <v>10</v>
      </c>
      <c r="E523" s="172" t="s">
        <v>1036</v>
      </c>
      <c r="F523" s="187" t="s">
        <v>1037</v>
      </c>
      <c r="G523" s="91"/>
      <c r="H523" s="57"/>
      <c r="I523" s="92">
        <v>0</v>
      </c>
      <c r="J523" s="93"/>
      <c r="K523" s="92">
        <v>0</v>
      </c>
      <c r="M523" s="60"/>
      <c r="S523" s="71"/>
      <c r="T523" s="72"/>
      <c r="U523" s="71"/>
      <c r="AF523" s="41"/>
    </row>
    <row r="524" spans="1:32" s="88" customFormat="1" ht="15" customHeight="1" x14ac:dyDescent="0.25">
      <c r="A524" s="73"/>
      <c r="B524" s="81"/>
      <c r="C524" s="64" t="s">
        <v>17</v>
      </c>
      <c r="D524" s="64" t="s">
        <v>10</v>
      </c>
      <c r="E524" s="172" t="s">
        <v>1038</v>
      </c>
      <c r="F524" s="187" t="s">
        <v>1039</v>
      </c>
      <c r="G524" s="91"/>
      <c r="H524" s="57"/>
      <c r="I524" s="92">
        <v>0</v>
      </c>
      <c r="J524" s="93"/>
      <c r="K524" s="92">
        <v>0</v>
      </c>
      <c r="M524" s="60"/>
      <c r="S524" s="71"/>
      <c r="T524" s="72"/>
      <c r="U524" s="71"/>
      <c r="AF524" s="41"/>
    </row>
    <row r="525" spans="1:32" s="88" customFormat="1" ht="15" customHeight="1" x14ac:dyDescent="0.25">
      <c r="A525" s="73"/>
      <c r="B525" s="81"/>
      <c r="C525" s="64" t="s">
        <v>17</v>
      </c>
      <c r="D525" s="64" t="s">
        <v>10</v>
      </c>
      <c r="E525" s="172" t="s">
        <v>1040</v>
      </c>
      <c r="F525" s="187" t="s">
        <v>1041</v>
      </c>
      <c r="G525" s="91"/>
      <c r="H525" s="57"/>
      <c r="I525" s="92">
        <v>0</v>
      </c>
      <c r="J525" s="93"/>
      <c r="K525" s="92">
        <v>0</v>
      </c>
      <c r="M525" s="60"/>
      <c r="S525" s="71"/>
      <c r="T525" s="72"/>
      <c r="U525" s="71"/>
      <c r="AF525" s="41"/>
    </row>
    <row r="526" spans="1:32" s="88" customFormat="1" ht="15" customHeight="1" x14ac:dyDescent="0.25">
      <c r="A526" s="73"/>
      <c r="B526" s="81"/>
      <c r="C526" s="64" t="s">
        <v>17</v>
      </c>
      <c r="D526" s="64" t="s">
        <v>10</v>
      </c>
      <c r="E526" s="172" t="s">
        <v>1042</v>
      </c>
      <c r="F526" s="187" t="s">
        <v>1043</v>
      </c>
      <c r="G526" s="91"/>
      <c r="H526" s="57"/>
      <c r="I526" s="92">
        <v>0</v>
      </c>
      <c r="J526" s="93"/>
      <c r="K526" s="92">
        <v>0</v>
      </c>
      <c r="M526" s="60"/>
      <c r="S526" s="71"/>
      <c r="T526" s="72"/>
      <c r="U526" s="71"/>
      <c r="AF526" s="41"/>
    </row>
    <row r="527" spans="1:32" s="88" customFormat="1" ht="15" customHeight="1" x14ac:dyDescent="0.25">
      <c r="A527" s="73"/>
      <c r="B527" s="81"/>
      <c r="C527" s="64" t="s">
        <v>17</v>
      </c>
      <c r="D527" s="64" t="s">
        <v>10</v>
      </c>
      <c r="E527" s="172" t="s">
        <v>1044</v>
      </c>
      <c r="F527" s="187" t="s">
        <v>1045</v>
      </c>
      <c r="G527" s="91"/>
      <c r="H527" s="57"/>
      <c r="I527" s="92">
        <v>122</v>
      </c>
      <c r="J527" s="93"/>
      <c r="K527" s="92">
        <v>488</v>
      </c>
      <c r="M527" s="60"/>
      <c r="S527" s="71"/>
      <c r="T527" s="72"/>
      <c r="U527" s="71"/>
      <c r="AF527" s="41"/>
    </row>
    <row r="528" spans="1:32" s="88" customFormat="1" ht="15" customHeight="1" x14ac:dyDescent="0.25">
      <c r="A528" s="73"/>
      <c r="B528" s="81"/>
      <c r="C528" s="64" t="s">
        <v>17</v>
      </c>
      <c r="D528" s="64" t="s">
        <v>10</v>
      </c>
      <c r="E528" s="172" t="s">
        <v>1046</v>
      </c>
      <c r="F528" s="187" t="s">
        <v>1047</v>
      </c>
      <c r="G528" s="91"/>
      <c r="H528" s="57"/>
      <c r="I528" s="92">
        <v>900</v>
      </c>
      <c r="J528" s="93"/>
      <c r="K528" s="92">
        <v>3600</v>
      </c>
      <c r="M528" s="60"/>
      <c r="S528" s="71"/>
      <c r="T528" s="72"/>
      <c r="U528" s="71"/>
      <c r="AF528" s="41"/>
    </row>
    <row r="529" spans="1:32" s="88" customFormat="1" ht="15" customHeight="1" x14ac:dyDescent="0.25">
      <c r="A529" s="73"/>
      <c r="B529" s="81"/>
      <c r="C529" s="64" t="s">
        <v>17</v>
      </c>
      <c r="D529" s="64" t="s">
        <v>10</v>
      </c>
      <c r="E529" s="170" t="s">
        <v>1048</v>
      </c>
      <c r="F529" s="175" t="s">
        <v>1049</v>
      </c>
      <c r="G529" s="100"/>
      <c r="H529" s="57"/>
      <c r="I529" s="103">
        <v>7.25</v>
      </c>
      <c r="J529" s="93"/>
      <c r="K529" s="103">
        <v>29</v>
      </c>
      <c r="M529" s="60"/>
      <c r="S529" s="71"/>
      <c r="T529" s="72"/>
      <c r="U529" s="71"/>
      <c r="AF529" s="41"/>
    </row>
    <row r="530" spans="1:32" s="88" customFormat="1" ht="15" customHeight="1" x14ac:dyDescent="0.25">
      <c r="A530" s="73" t="s">
        <v>13</v>
      </c>
      <c r="B530" s="81"/>
      <c r="C530" s="64" t="s">
        <v>17</v>
      </c>
      <c r="D530" s="64" t="s">
        <v>17</v>
      </c>
      <c r="E530" s="165" t="s">
        <v>1050</v>
      </c>
      <c r="F530" s="195" t="s">
        <v>1051</v>
      </c>
      <c r="G530" s="117">
        <v>0</v>
      </c>
      <c r="H530" s="57"/>
      <c r="I530" s="68">
        <v>138765.09</v>
      </c>
      <c r="J530" s="69"/>
      <c r="K530" s="68">
        <v>555060.36</v>
      </c>
      <c r="M530" s="60"/>
      <c r="S530" s="71"/>
      <c r="T530" s="72"/>
      <c r="U530" s="71"/>
      <c r="AF530" s="41"/>
    </row>
    <row r="531" spans="1:32" s="88" customFormat="1" ht="15" customHeight="1" x14ac:dyDescent="0.25">
      <c r="A531" s="73"/>
      <c r="B531" s="81"/>
      <c r="C531" s="64" t="s">
        <v>17</v>
      </c>
      <c r="D531" s="64" t="s">
        <v>10</v>
      </c>
      <c r="E531" s="167" t="s">
        <v>1052</v>
      </c>
      <c r="F531" s="181" t="s">
        <v>1053</v>
      </c>
      <c r="G531" s="111"/>
      <c r="H531" s="57"/>
      <c r="I531" s="119">
        <v>0</v>
      </c>
      <c r="J531" s="93"/>
      <c r="K531" s="119">
        <v>0</v>
      </c>
      <c r="M531" s="60"/>
      <c r="S531" s="71"/>
      <c r="T531" s="72"/>
      <c r="U531" s="71"/>
      <c r="AF531" s="41"/>
    </row>
    <row r="532" spans="1:32" s="88" customFormat="1" ht="15" customHeight="1" x14ac:dyDescent="0.25">
      <c r="A532" s="73" t="s">
        <v>13</v>
      </c>
      <c r="B532" s="81"/>
      <c r="C532" s="64" t="s">
        <v>17</v>
      </c>
      <c r="D532" s="64" t="s">
        <v>17</v>
      </c>
      <c r="E532" s="167" t="s">
        <v>1054</v>
      </c>
      <c r="F532" s="181" t="s">
        <v>1055</v>
      </c>
      <c r="G532" s="140">
        <v>0</v>
      </c>
      <c r="H532" s="57"/>
      <c r="I532" s="113">
        <v>138765.09</v>
      </c>
      <c r="J532" s="114"/>
      <c r="K532" s="113">
        <v>555060.36</v>
      </c>
      <c r="M532" s="60"/>
      <c r="S532" s="71"/>
      <c r="T532" s="72"/>
      <c r="U532" s="71"/>
      <c r="AF532" s="41"/>
    </row>
    <row r="533" spans="1:32" s="88" customFormat="1" ht="15" customHeight="1" x14ac:dyDescent="0.25">
      <c r="A533" s="73"/>
      <c r="B533" s="81"/>
      <c r="C533" s="64" t="s">
        <v>17</v>
      </c>
      <c r="D533" s="64" t="s">
        <v>10</v>
      </c>
      <c r="E533" s="170" t="s">
        <v>1056</v>
      </c>
      <c r="F533" s="175" t="s">
        <v>1057</v>
      </c>
      <c r="G533" s="84"/>
      <c r="H533" s="57"/>
      <c r="I533" s="86">
        <v>0</v>
      </c>
      <c r="J533" s="87"/>
      <c r="K533" s="86">
        <v>0</v>
      </c>
      <c r="M533" s="60"/>
      <c r="S533" s="71"/>
      <c r="T533" s="72"/>
      <c r="U533" s="71"/>
      <c r="AF533" s="41"/>
    </row>
    <row r="534" spans="1:32" s="88" customFormat="1" ht="15" customHeight="1" x14ac:dyDescent="0.25">
      <c r="A534" s="73"/>
      <c r="B534" s="81"/>
      <c r="C534" s="64" t="s">
        <v>17</v>
      </c>
      <c r="D534" s="64" t="s">
        <v>10</v>
      </c>
      <c r="E534" s="170" t="s">
        <v>1058</v>
      </c>
      <c r="F534" s="175" t="s">
        <v>1059</v>
      </c>
      <c r="G534" s="84"/>
      <c r="H534" s="57"/>
      <c r="I534" s="86">
        <v>8000</v>
      </c>
      <c r="J534" s="87"/>
      <c r="K534" s="86">
        <v>32000</v>
      </c>
      <c r="M534" s="60"/>
      <c r="S534" s="71"/>
      <c r="T534" s="72"/>
      <c r="U534" s="71"/>
      <c r="AF534" s="41"/>
    </row>
    <row r="535" spans="1:32" s="88" customFormat="1" ht="15" customHeight="1" x14ac:dyDescent="0.25">
      <c r="A535" s="73" t="s">
        <v>13</v>
      </c>
      <c r="B535" s="81"/>
      <c r="C535" s="64" t="s">
        <v>17</v>
      </c>
      <c r="D535" s="64" t="s">
        <v>17</v>
      </c>
      <c r="E535" s="170" t="s">
        <v>1060</v>
      </c>
      <c r="F535" s="175" t="s">
        <v>1061</v>
      </c>
      <c r="G535" s="84" t="e">
        <f>SUMIF('[37]Raccordo CE'!$C:$C,$E535,'[37]Raccordo CE'!$K:$K)</f>
        <v>#VALUE!</v>
      </c>
      <c r="H535" s="57"/>
      <c r="I535" s="86">
        <v>117154.21</v>
      </c>
      <c r="J535" s="87"/>
      <c r="K535" s="86">
        <v>468616.84</v>
      </c>
      <c r="M535" s="60"/>
      <c r="S535" s="71"/>
      <c r="T535" s="72"/>
      <c r="U535" s="71"/>
      <c r="AF535" s="41"/>
    </row>
    <row r="536" spans="1:32" s="88" customFormat="1" ht="15" customHeight="1" x14ac:dyDescent="0.25">
      <c r="A536" s="73" t="s">
        <v>13</v>
      </c>
      <c r="B536" s="81" t="s">
        <v>9</v>
      </c>
      <c r="C536" s="64" t="s">
        <v>9</v>
      </c>
      <c r="D536" s="64" t="s">
        <v>17</v>
      </c>
      <c r="E536" s="170" t="s">
        <v>1062</v>
      </c>
      <c r="F536" s="180" t="s">
        <v>1063</v>
      </c>
      <c r="G536" s="135"/>
      <c r="H536" s="57"/>
      <c r="I536" s="92">
        <v>0</v>
      </c>
      <c r="J536" s="93"/>
      <c r="K536" s="92">
        <v>0</v>
      </c>
      <c r="M536" s="60"/>
      <c r="S536" s="71"/>
      <c r="T536" s="72"/>
      <c r="U536" s="71"/>
      <c r="AF536" s="41"/>
    </row>
    <row r="537" spans="1:32" s="88" customFormat="1" ht="15" customHeight="1" x14ac:dyDescent="0.25">
      <c r="A537" s="73"/>
      <c r="B537" s="81" t="s">
        <v>9</v>
      </c>
      <c r="C537" s="64" t="s">
        <v>9</v>
      </c>
      <c r="D537" s="64" t="s">
        <v>10</v>
      </c>
      <c r="E537" s="172" t="s">
        <v>1064</v>
      </c>
      <c r="F537" s="187" t="s">
        <v>1065</v>
      </c>
      <c r="G537" s="91"/>
      <c r="H537" s="57"/>
      <c r="I537" s="92">
        <v>0</v>
      </c>
      <c r="J537" s="93"/>
      <c r="K537" s="92">
        <v>0</v>
      </c>
      <c r="M537" s="60"/>
      <c r="S537" s="71"/>
      <c r="T537" s="72"/>
      <c r="U537" s="71"/>
      <c r="AF537" s="41"/>
    </row>
    <row r="538" spans="1:32" s="88" customFormat="1" ht="15" customHeight="1" x14ac:dyDescent="0.25">
      <c r="A538" s="73"/>
      <c r="B538" s="81" t="s">
        <v>9</v>
      </c>
      <c r="C538" s="64" t="s">
        <v>9</v>
      </c>
      <c r="D538" s="64" t="s">
        <v>10</v>
      </c>
      <c r="E538" s="172" t="s">
        <v>1066</v>
      </c>
      <c r="F538" s="187" t="s">
        <v>1067</v>
      </c>
      <c r="G538" s="91"/>
      <c r="H538" s="57"/>
      <c r="I538" s="92">
        <v>0</v>
      </c>
      <c r="J538" s="93"/>
      <c r="K538" s="92">
        <v>0</v>
      </c>
      <c r="M538" s="60"/>
      <c r="S538" s="71"/>
      <c r="T538" s="72"/>
      <c r="U538" s="71"/>
      <c r="AF538" s="41"/>
    </row>
    <row r="539" spans="1:32" s="88" customFormat="1" ht="15" customHeight="1" x14ac:dyDescent="0.25">
      <c r="A539" s="73" t="s">
        <v>13</v>
      </c>
      <c r="B539" s="81"/>
      <c r="C539" s="64" t="s">
        <v>17</v>
      </c>
      <c r="D539" s="64" t="s">
        <v>17</v>
      </c>
      <c r="E539" s="170" t="s">
        <v>1068</v>
      </c>
      <c r="F539" s="180" t="s">
        <v>1069</v>
      </c>
      <c r="G539" s="135">
        <v>0</v>
      </c>
      <c r="H539" s="57"/>
      <c r="I539" s="99">
        <v>117154.21</v>
      </c>
      <c r="J539" s="87"/>
      <c r="K539" s="99">
        <v>468616.84</v>
      </c>
      <c r="M539" s="60"/>
      <c r="S539" s="71"/>
      <c r="T539" s="72"/>
      <c r="U539" s="71"/>
      <c r="AF539" s="41"/>
    </row>
    <row r="540" spans="1:32" s="88" customFormat="1" ht="15" customHeight="1" x14ac:dyDescent="0.25">
      <c r="A540" s="73"/>
      <c r="B540" s="81" t="s">
        <v>138</v>
      </c>
      <c r="C540" s="64" t="s">
        <v>138</v>
      </c>
      <c r="D540" s="64" t="s">
        <v>10</v>
      </c>
      <c r="E540" s="172" t="s">
        <v>1070</v>
      </c>
      <c r="F540" s="187" t="s">
        <v>1071</v>
      </c>
      <c r="G540" s="91"/>
      <c r="H540" s="57"/>
      <c r="I540" s="92">
        <v>0</v>
      </c>
      <c r="J540" s="93"/>
      <c r="K540" s="92">
        <v>0</v>
      </c>
      <c r="M540" s="60"/>
      <c r="S540" s="71"/>
      <c r="T540" s="72"/>
      <c r="U540" s="71"/>
      <c r="AF540" s="41"/>
    </row>
    <row r="541" spans="1:32" s="88" customFormat="1" ht="15" customHeight="1" x14ac:dyDescent="0.25">
      <c r="A541" s="73" t="s">
        <v>13</v>
      </c>
      <c r="B541" s="81"/>
      <c r="C541" s="64" t="s">
        <v>17</v>
      </c>
      <c r="D541" s="64" t="s">
        <v>17</v>
      </c>
      <c r="E541" s="172" t="s">
        <v>1072</v>
      </c>
      <c r="F541" s="187" t="s">
        <v>1073</v>
      </c>
      <c r="G541" s="91">
        <v>0</v>
      </c>
      <c r="H541" s="57"/>
      <c r="I541" s="92">
        <v>0</v>
      </c>
      <c r="J541" s="93"/>
      <c r="K541" s="92">
        <v>0</v>
      </c>
      <c r="M541" s="60"/>
      <c r="S541" s="71"/>
      <c r="T541" s="72"/>
      <c r="U541" s="71"/>
      <c r="AF541" s="41"/>
    </row>
    <row r="542" spans="1:32" s="88" customFormat="1" ht="15" customHeight="1" x14ac:dyDescent="0.25">
      <c r="A542" s="73"/>
      <c r="B542" s="81"/>
      <c r="C542" s="64" t="s">
        <v>17</v>
      </c>
      <c r="D542" s="64" t="s">
        <v>10</v>
      </c>
      <c r="E542" s="170" t="s">
        <v>1074</v>
      </c>
      <c r="F542" s="180" t="s">
        <v>1075</v>
      </c>
      <c r="G542" s="135"/>
      <c r="H542" s="57"/>
      <c r="I542" s="92">
        <v>0</v>
      </c>
      <c r="J542" s="93"/>
      <c r="K542" s="92">
        <v>0</v>
      </c>
      <c r="M542" s="60"/>
      <c r="S542" s="71"/>
      <c r="T542" s="72"/>
      <c r="U542" s="71"/>
      <c r="AF542" s="41"/>
    </row>
    <row r="543" spans="1:32" s="88" customFormat="1" ht="15" customHeight="1" x14ac:dyDescent="0.25">
      <c r="A543" s="73"/>
      <c r="B543" s="81"/>
      <c r="C543" s="64" t="s">
        <v>17</v>
      </c>
      <c r="D543" s="64" t="s">
        <v>10</v>
      </c>
      <c r="E543" s="170" t="s">
        <v>1076</v>
      </c>
      <c r="F543" s="180" t="s">
        <v>1077</v>
      </c>
      <c r="G543" s="135"/>
      <c r="H543" s="57"/>
      <c r="I543" s="92">
        <v>0</v>
      </c>
      <c r="J543" s="93"/>
      <c r="K543" s="92">
        <v>0</v>
      </c>
      <c r="M543" s="60"/>
      <c r="S543" s="71"/>
      <c r="T543" s="72"/>
      <c r="U543" s="71"/>
      <c r="AF543" s="41"/>
    </row>
    <row r="544" spans="1:32" s="88" customFormat="1" ht="15" customHeight="1" x14ac:dyDescent="0.25">
      <c r="A544" s="73"/>
      <c r="B544" s="81"/>
      <c r="C544" s="64" t="s">
        <v>17</v>
      </c>
      <c r="D544" s="64" t="s">
        <v>10</v>
      </c>
      <c r="E544" s="170" t="s">
        <v>1078</v>
      </c>
      <c r="F544" s="180" t="s">
        <v>1079</v>
      </c>
      <c r="G544" s="135"/>
      <c r="H544" s="57"/>
      <c r="I544" s="92">
        <v>0</v>
      </c>
      <c r="J544" s="93"/>
      <c r="K544" s="92">
        <v>0</v>
      </c>
      <c r="M544" s="60"/>
      <c r="S544" s="71"/>
      <c r="T544" s="72"/>
      <c r="U544" s="71"/>
      <c r="AF544" s="41"/>
    </row>
    <row r="545" spans="1:32" s="88" customFormat="1" ht="15" customHeight="1" x14ac:dyDescent="0.25">
      <c r="A545" s="73"/>
      <c r="B545" s="81"/>
      <c r="C545" s="64" t="s">
        <v>17</v>
      </c>
      <c r="D545" s="64" t="s">
        <v>10</v>
      </c>
      <c r="E545" s="172" t="s">
        <v>1080</v>
      </c>
      <c r="F545" s="187" t="s">
        <v>1081</v>
      </c>
      <c r="G545" s="91"/>
      <c r="H545" s="57"/>
      <c r="I545" s="92">
        <v>5611.74</v>
      </c>
      <c r="J545" s="93"/>
      <c r="K545" s="92">
        <v>22446.959999999999</v>
      </c>
      <c r="M545" s="60"/>
      <c r="S545" s="71"/>
      <c r="T545" s="72"/>
      <c r="U545" s="71"/>
      <c r="AF545" s="41"/>
    </row>
    <row r="546" spans="1:32" s="88" customFormat="1" ht="15" customHeight="1" x14ac:dyDescent="0.25">
      <c r="A546" s="73"/>
      <c r="B546" s="81"/>
      <c r="C546" s="64" t="s">
        <v>17</v>
      </c>
      <c r="D546" s="64" t="s">
        <v>10</v>
      </c>
      <c r="E546" s="172" t="s">
        <v>1082</v>
      </c>
      <c r="F546" s="187" t="s">
        <v>1083</v>
      </c>
      <c r="G546" s="91"/>
      <c r="H546" s="57"/>
      <c r="I546" s="92">
        <v>0</v>
      </c>
      <c r="J546" s="93"/>
      <c r="K546" s="92">
        <v>0</v>
      </c>
      <c r="M546" s="60"/>
      <c r="S546" s="71"/>
      <c r="T546" s="72"/>
      <c r="U546" s="71"/>
      <c r="AF546" s="41"/>
    </row>
    <row r="547" spans="1:32" s="88" customFormat="1" ht="15" customHeight="1" x14ac:dyDescent="0.25">
      <c r="A547" s="73"/>
      <c r="B547" s="81"/>
      <c r="C547" s="64" t="s">
        <v>17</v>
      </c>
      <c r="D547" s="64" t="s">
        <v>10</v>
      </c>
      <c r="E547" s="172" t="s">
        <v>1084</v>
      </c>
      <c r="F547" s="187" t="s">
        <v>1085</v>
      </c>
      <c r="G547" s="91"/>
      <c r="H547" s="57"/>
      <c r="I547" s="92">
        <v>0</v>
      </c>
      <c r="J547" s="93"/>
      <c r="K547" s="92">
        <v>0</v>
      </c>
      <c r="M547" s="60"/>
      <c r="S547" s="71"/>
      <c r="T547" s="72"/>
      <c r="U547" s="71"/>
      <c r="AF547" s="41"/>
    </row>
    <row r="548" spans="1:32" s="88" customFormat="1" ht="15" customHeight="1" x14ac:dyDescent="0.25">
      <c r="A548" s="73"/>
      <c r="B548" s="81"/>
      <c r="C548" s="64" t="s">
        <v>17</v>
      </c>
      <c r="D548" s="64" t="s">
        <v>10</v>
      </c>
      <c r="E548" s="172" t="s">
        <v>1086</v>
      </c>
      <c r="F548" s="187" t="s">
        <v>1087</v>
      </c>
      <c r="G548" s="91"/>
      <c r="H548" s="57"/>
      <c r="I548" s="92">
        <v>111542.47</v>
      </c>
      <c r="J548" s="93"/>
      <c r="K548" s="92">
        <v>446169.88</v>
      </c>
      <c r="M548" s="60"/>
      <c r="S548" s="71"/>
      <c r="T548" s="72"/>
      <c r="U548" s="71"/>
      <c r="AF548" s="41"/>
    </row>
    <row r="549" spans="1:32" s="88" customFormat="1" ht="15" customHeight="1" x14ac:dyDescent="0.25">
      <c r="A549" s="73"/>
      <c r="B549" s="81"/>
      <c r="C549" s="64" t="s">
        <v>17</v>
      </c>
      <c r="D549" s="64" t="s">
        <v>10</v>
      </c>
      <c r="E549" s="172" t="s">
        <v>1088</v>
      </c>
      <c r="F549" s="187" t="s">
        <v>1089</v>
      </c>
      <c r="G549" s="91"/>
      <c r="H549" s="57"/>
      <c r="I549" s="92">
        <v>0</v>
      </c>
      <c r="J549" s="93"/>
      <c r="K549" s="92">
        <v>0</v>
      </c>
      <c r="M549" s="60"/>
      <c r="S549" s="71"/>
      <c r="T549" s="72"/>
      <c r="U549" s="71"/>
      <c r="AF549" s="41"/>
    </row>
    <row r="550" spans="1:32" s="88" customFormat="1" ht="15" customHeight="1" x14ac:dyDescent="0.25">
      <c r="A550" s="73" t="s">
        <v>13</v>
      </c>
      <c r="B550" s="81"/>
      <c r="C550" s="64" t="s">
        <v>17</v>
      </c>
      <c r="D550" s="64" t="s">
        <v>17</v>
      </c>
      <c r="E550" s="170" t="s">
        <v>1090</v>
      </c>
      <c r="F550" s="175" t="s">
        <v>1091</v>
      </c>
      <c r="G550" s="84">
        <f>+G551+G552+G553</f>
        <v>0</v>
      </c>
      <c r="H550" s="57"/>
      <c r="I550" s="86">
        <v>1545.31</v>
      </c>
      <c r="J550" s="87"/>
      <c r="K550" s="86">
        <v>6181.24</v>
      </c>
      <c r="M550" s="60"/>
      <c r="S550" s="71"/>
      <c r="T550" s="72"/>
      <c r="U550" s="71"/>
      <c r="AF550" s="41"/>
    </row>
    <row r="551" spans="1:32" s="40" customFormat="1" ht="15" customHeight="1" x14ac:dyDescent="0.25">
      <c r="A551" s="106"/>
      <c r="B551" s="107"/>
      <c r="C551" s="64" t="s">
        <v>17</v>
      </c>
      <c r="D551" s="64" t="s">
        <v>10</v>
      </c>
      <c r="E551" s="170" t="s">
        <v>1092</v>
      </c>
      <c r="F551" s="180" t="s">
        <v>1093</v>
      </c>
      <c r="G551" s="135"/>
      <c r="H551" s="57"/>
      <c r="I551" s="92">
        <v>0</v>
      </c>
      <c r="J551" s="93"/>
      <c r="K551" s="92">
        <v>0</v>
      </c>
      <c r="M551" s="60"/>
      <c r="S551" s="71"/>
      <c r="T551" s="72"/>
      <c r="U551" s="71"/>
      <c r="AF551" s="41"/>
    </row>
    <row r="552" spans="1:32" s="40" customFormat="1" ht="15" customHeight="1" x14ac:dyDescent="0.25">
      <c r="A552" s="106"/>
      <c r="B552" s="107" t="s">
        <v>9</v>
      </c>
      <c r="C552" s="64" t="s">
        <v>9</v>
      </c>
      <c r="D552" s="64" t="s">
        <v>10</v>
      </c>
      <c r="E552" s="170" t="s">
        <v>1094</v>
      </c>
      <c r="F552" s="180" t="s">
        <v>1095</v>
      </c>
      <c r="G552" s="135"/>
      <c r="H552" s="57"/>
      <c r="I552" s="92">
        <v>0</v>
      </c>
      <c r="J552" s="93"/>
      <c r="K552" s="92">
        <v>0</v>
      </c>
      <c r="M552" s="60"/>
      <c r="S552" s="71"/>
      <c r="T552" s="72"/>
      <c r="U552" s="71"/>
      <c r="AF552" s="41"/>
    </row>
    <row r="553" spans="1:32" s="40" customFormat="1" ht="15" customHeight="1" x14ac:dyDescent="0.25">
      <c r="A553" s="106" t="s">
        <v>13</v>
      </c>
      <c r="B553" s="107"/>
      <c r="C553" s="64" t="s">
        <v>17</v>
      </c>
      <c r="D553" s="64" t="s">
        <v>17</v>
      </c>
      <c r="E553" s="170" t="s">
        <v>1096</v>
      </c>
      <c r="F553" s="180" t="s">
        <v>1097</v>
      </c>
      <c r="G553" s="194">
        <f>SUM(G554:G560)</f>
        <v>0</v>
      </c>
      <c r="H553" s="57"/>
      <c r="I553" s="99">
        <v>1545.31</v>
      </c>
      <c r="J553" s="87"/>
      <c r="K553" s="99">
        <v>6181.24</v>
      </c>
      <c r="M553" s="60"/>
      <c r="S553" s="71"/>
      <c r="T553" s="72"/>
      <c r="U553" s="71"/>
      <c r="AF553" s="41"/>
    </row>
    <row r="554" spans="1:32" s="40" customFormat="1" ht="15" customHeight="1" x14ac:dyDescent="0.25">
      <c r="A554" s="106"/>
      <c r="B554" s="107" t="s">
        <v>138</v>
      </c>
      <c r="C554" s="64" t="s">
        <v>138</v>
      </c>
      <c r="D554" s="64" t="s">
        <v>10</v>
      </c>
      <c r="E554" s="172" t="s">
        <v>1098</v>
      </c>
      <c r="F554" s="187" t="s">
        <v>1099</v>
      </c>
      <c r="G554" s="91"/>
      <c r="H554" s="57"/>
      <c r="I554" s="92">
        <v>0</v>
      </c>
      <c r="J554" s="93"/>
      <c r="K554" s="92">
        <v>0</v>
      </c>
      <c r="M554" s="60"/>
      <c r="S554" s="71"/>
      <c r="T554" s="72"/>
      <c r="U554" s="71"/>
      <c r="AF554" s="41"/>
    </row>
    <row r="555" spans="1:32" s="40" customFormat="1" ht="15" customHeight="1" x14ac:dyDescent="0.25">
      <c r="A555" s="106"/>
      <c r="B555" s="107"/>
      <c r="C555" s="64" t="s">
        <v>17</v>
      </c>
      <c r="D555" s="64" t="s">
        <v>10</v>
      </c>
      <c r="E555" s="172" t="s">
        <v>1100</v>
      </c>
      <c r="F555" s="187" t="s">
        <v>1101</v>
      </c>
      <c r="G555" s="91"/>
      <c r="H555" s="57"/>
      <c r="I555" s="92">
        <v>0</v>
      </c>
      <c r="J555" s="93"/>
      <c r="K555" s="92">
        <v>0</v>
      </c>
      <c r="M555" s="60"/>
      <c r="S555" s="71"/>
      <c r="T555" s="72"/>
      <c r="U555" s="71"/>
      <c r="AF555" s="41"/>
    </row>
    <row r="556" spans="1:32" s="40" customFormat="1" ht="15" customHeight="1" x14ac:dyDescent="0.25">
      <c r="A556" s="106"/>
      <c r="B556" s="107"/>
      <c r="C556" s="64" t="s">
        <v>17</v>
      </c>
      <c r="D556" s="64" t="s">
        <v>10</v>
      </c>
      <c r="E556" s="172" t="s">
        <v>1102</v>
      </c>
      <c r="F556" s="187" t="s">
        <v>1103</v>
      </c>
      <c r="G556" s="91"/>
      <c r="H556" s="57"/>
      <c r="I556" s="92">
        <v>0</v>
      </c>
      <c r="J556" s="93"/>
      <c r="K556" s="92">
        <v>0</v>
      </c>
      <c r="M556" s="60"/>
      <c r="S556" s="71"/>
      <c r="T556" s="72"/>
      <c r="U556" s="71"/>
      <c r="AF556" s="41"/>
    </row>
    <row r="557" spans="1:32" s="40" customFormat="1" ht="15" customHeight="1" x14ac:dyDescent="0.25">
      <c r="A557" s="106"/>
      <c r="B557" s="107"/>
      <c r="C557" s="64" t="s">
        <v>17</v>
      </c>
      <c r="D557" s="64" t="s">
        <v>10</v>
      </c>
      <c r="E557" s="172" t="s">
        <v>1104</v>
      </c>
      <c r="F557" s="187" t="s">
        <v>1105</v>
      </c>
      <c r="G557" s="91"/>
      <c r="H557" s="57"/>
      <c r="I557" s="92">
        <v>0</v>
      </c>
      <c r="J557" s="93"/>
      <c r="K557" s="92">
        <v>0</v>
      </c>
      <c r="M557" s="60"/>
      <c r="S557" s="71"/>
      <c r="T557" s="72"/>
      <c r="U557" s="71"/>
      <c r="AF557" s="41"/>
    </row>
    <row r="558" spans="1:32" s="40" customFormat="1" ht="15" customHeight="1" x14ac:dyDescent="0.25">
      <c r="A558" s="106"/>
      <c r="B558" s="107"/>
      <c r="C558" s="64" t="s">
        <v>17</v>
      </c>
      <c r="D558" s="64" t="s">
        <v>10</v>
      </c>
      <c r="E558" s="172" t="s">
        <v>1106</v>
      </c>
      <c r="F558" s="187" t="s">
        <v>1107</v>
      </c>
      <c r="G558" s="91"/>
      <c r="H558" s="57"/>
      <c r="I558" s="92">
        <v>0</v>
      </c>
      <c r="J558" s="93"/>
      <c r="K558" s="92">
        <v>0</v>
      </c>
      <c r="M558" s="60"/>
      <c r="S558" s="71"/>
      <c r="T558" s="72"/>
      <c r="U558" s="71"/>
      <c r="AF558" s="41"/>
    </row>
    <row r="559" spans="1:32" s="40" customFormat="1" ht="15" customHeight="1" x14ac:dyDescent="0.25">
      <c r="A559" s="106"/>
      <c r="B559" s="107"/>
      <c r="C559" s="64" t="s">
        <v>17</v>
      </c>
      <c r="D559" s="64" t="s">
        <v>10</v>
      </c>
      <c r="E559" s="172" t="s">
        <v>1108</v>
      </c>
      <c r="F559" s="187" t="s">
        <v>1109</v>
      </c>
      <c r="G559" s="91"/>
      <c r="H559" s="57"/>
      <c r="I559" s="92">
        <v>0</v>
      </c>
      <c r="J559" s="93"/>
      <c r="K559" s="92">
        <v>0</v>
      </c>
      <c r="M559" s="60"/>
      <c r="S559" s="71"/>
      <c r="T559" s="72"/>
      <c r="U559" s="71"/>
      <c r="AF559" s="41"/>
    </row>
    <row r="560" spans="1:32" s="40" customFormat="1" ht="15" customHeight="1" x14ac:dyDescent="0.25">
      <c r="A560" s="106"/>
      <c r="B560" s="107"/>
      <c r="C560" s="64" t="s">
        <v>17</v>
      </c>
      <c r="D560" s="64" t="s">
        <v>10</v>
      </c>
      <c r="E560" s="172" t="s">
        <v>1110</v>
      </c>
      <c r="F560" s="187" t="s">
        <v>1111</v>
      </c>
      <c r="G560" s="91"/>
      <c r="H560" s="57"/>
      <c r="I560" s="92">
        <v>1545.31</v>
      </c>
      <c r="J560" s="93"/>
      <c r="K560" s="92">
        <v>6181.24</v>
      </c>
      <c r="M560" s="60"/>
      <c r="S560" s="71"/>
      <c r="T560" s="72"/>
      <c r="U560" s="71"/>
      <c r="AF560" s="41"/>
    </row>
    <row r="561" spans="1:32" s="88" customFormat="1" ht="15" customHeight="1" x14ac:dyDescent="0.25">
      <c r="A561" s="73"/>
      <c r="B561" s="81"/>
      <c r="C561" s="64" t="s">
        <v>17</v>
      </c>
      <c r="D561" s="64" t="s">
        <v>10</v>
      </c>
      <c r="E561" s="170" t="s">
        <v>1112</v>
      </c>
      <c r="F561" s="175" t="s">
        <v>1113</v>
      </c>
      <c r="G561" s="226"/>
      <c r="H561" s="227"/>
      <c r="I561" s="103">
        <v>12065.57</v>
      </c>
      <c r="J561" s="93"/>
      <c r="K561" s="103">
        <v>48262.28</v>
      </c>
      <c r="M561" s="60"/>
      <c r="S561" s="71"/>
      <c r="T561" s="72"/>
      <c r="U561" s="71"/>
      <c r="AF561" s="41"/>
    </row>
    <row r="562" spans="1:32" s="88" customFormat="1" ht="20.100000000000001" customHeight="1" thickBot="1" x14ac:dyDescent="0.3">
      <c r="A562" s="73" t="s">
        <v>13</v>
      </c>
      <c r="B562" s="81"/>
      <c r="C562" s="64" t="s">
        <v>17</v>
      </c>
      <c r="D562" s="64" t="s">
        <v>17</v>
      </c>
      <c r="E562" s="148" t="s">
        <v>1114</v>
      </c>
      <c r="F562" s="209" t="s">
        <v>1115</v>
      </c>
      <c r="G562" s="150">
        <v>0</v>
      </c>
      <c r="H562" s="227"/>
      <c r="I562" s="151">
        <v>-68017.240000000005</v>
      </c>
      <c r="J562" s="152"/>
      <c r="K562" s="151">
        <v>-272068.96000000002</v>
      </c>
      <c r="M562" s="60"/>
      <c r="S562" s="71"/>
      <c r="T562" s="72"/>
      <c r="U562" s="71"/>
      <c r="AF562" s="41"/>
    </row>
    <row r="563" spans="1:32" s="160" customFormat="1" ht="20.100000000000001" customHeight="1" x14ac:dyDescent="0.25">
      <c r="A563" s="210"/>
      <c r="B563" s="211"/>
      <c r="C563" s="64" t="s">
        <v>17</v>
      </c>
      <c r="D563" s="64" t="s">
        <v>17</v>
      </c>
      <c r="E563" s="228"/>
      <c r="F563" s="229"/>
      <c r="G563" s="229"/>
      <c r="H563" s="230"/>
      <c r="I563" s="159">
        <v>0</v>
      </c>
      <c r="J563" s="157"/>
      <c r="K563" s="159"/>
      <c r="M563" s="161"/>
      <c r="S563" s="71"/>
      <c r="T563" s="72"/>
      <c r="U563" s="71"/>
      <c r="AF563" s="41"/>
    </row>
    <row r="564" spans="1:32" s="88" customFormat="1" ht="20.100000000000001" customHeight="1" x14ac:dyDescent="0.25">
      <c r="A564" s="73" t="s">
        <v>13</v>
      </c>
      <c r="B564" s="81"/>
      <c r="C564" s="64" t="s">
        <v>17</v>
      </c>
      <c r="D564" s="64" t="s">
        <v>17</v>
      </c>
      <c r="E564" s="231" t="s">
        <v>1116</v>
      </c>
      <c r="F564" s="232" t="s">
        <v>1117</v>
      </c>
      <c r="G564" s="233">
        <v>0</v>
      </c>
      <c r="H564" s="227"/>
      <c r="I564" s="151">
        <v>-14381789.650000026</v>
      </c>
      <c r="J564" s="234"/>
      <c r="K564" s="151">
        <v>-20754345.390000049</v>
      </c>
      <c r="M564" s="60"/>
      <c r="S564" s="71"/>
      <c r="T564" s="72"/>
      <c r="U564" s="71"/>
      <c r="AF564" s="41"/>
    </row>
    <row r="565" spans="1:32" s="160" customFormat="1" ht="20.100000000000001" customHeight="1" thickBot="1" x14ac:dyDescent="0.3">
      <c r="A565" s="210"/>
      <c r="B565" s="211"/>
      <c r="C565" s="64" t="s">
        <v>17</v>
      </c>
      <c r="D565" s="64" t="s">
        <v>17</v>
      </c>
      <c r="E565" s="154"/>
      <c r="F565" s="155"/>
      <c r="G565" s="155"/>
      <c r="H565" s="230"/>
      <c r="I565" s="159">
        <v>0</v>
      </c>
      <c r="J565" s="157"/>
      <c r="K565" s="157"/>
      <c r="M565" s="161"/>
      <c r="S565" s="71"/>
      <c r="T565" s="72"/>
      <c r="U565" s="71"/>
      <c r="AF565" s="41"/>
    </row>
    <row r="566" spans="1:32" s="40" customFormat="1" ht="15" customHeight="1" x14ac:dyDescent="0.25">
      <c r="A566" s="106"/>
      <c r="B566" s="107"/>
      <c r="C566" s="64" t="s">
        <v>17</v>
      </c>
      <c r="D566" s="64" t="s">
        <v>17</v>
      </c>
      <c r="E566" s="162"/>
      <c r="F566" s="215" t="s">
        <v>1118</v>
      </c>
      <c r="G566" s="164"/>
      <c r="H566" s="235"/>
      <c r="I566" s="92">
        <v>0</v>
      </c>
      <c r="J566" s="93"/>
      <c r="K566" s="236">
        <v>0</v>
      </c>
      <c r="M566" s="60"/>
      <c r="S566" s="71"/>
      <c r="T566" s="72"/>
      <c r="U566" s="71"/>
      <c r="AF566" s="41"/>
    </row>
    <row r="567" spans="1:32" s="88" customFormat="1" ht="15" customHeight="1" x14ac:dyDescent="0.25">
      <c r="A567" s="73" t="s">
        <v>13</v>
      </c>
      <c r="B567" s="81"/>
      <c r="C567" s="64" t="s">
        <v>17</v>
      </c>
      <c r="D567" s="64" t="s">
        <v>17</v>
      </c>
      <c r="E567" s="216" t="s">
        <v>1119</v>
      </c>
      <c r="F567" s="195" t="s">
        <v>1120</v>
      </c>
      <c r="G567" s="147">
        <v>0</v>
      </c>
      <c r="H567" s="227"/>
      <c r="I567" s="68">
        <v>3910763.0799999996</v>
      </c>
      <c r="J567" s="69"/>
      <c r="K567" s="237">
        <v>15643052.319999998</v>
      </c>
      <c r="M567" s="60"/>
      <c r="S567" s="71"/>
      <c r="T567" s="72"/>
      <c r="U567" s="71"/>
      <c r="AF567" s="41"/>
    </row>
    <row r="568" spans="1:32" s="88" customFormat="1" ht="15" customHeight="1" x14ac:dyDescent="0.25">
      <c r="A568" s="73"/>
      <c r="B568" s="81"/>
      <c r="C568" s="64" t="s">
        <v>17</v>
      </c>
      <c r="D568" s="64" t="s">
        <v>10</v>
      </c>
      <c r="E568" s="167" t="s">
        <v>1121</v>
      </c>
      <c r="F568" s="219" t="s">
        <v>1122</v>
      </c>
      <c r="G568" s="145"/>
      <c r="H568" s="235"/>
      <c r="I568" s="146">
        <v>3661938.8</v>
      </c>
      <c r="J568" s="93"/>
      <c r="K568" s="238">
        <v>14647755.199999999</v>
      </c>
      <c r="M568" s="60"/>
      <c r="S568" s="71"/>
      <c r="T568" s="72"/>
      <c r="U568" s="71"/>
      <c r="AF568" s="41"/>
    </row>
    <row r="569" spans="1:32" s="88" customFormat="1" ht="15" customHeight="1" x14ac:dyDescent="0.25">
      <c r="A569" s="73"/>
      <c r="B569" s="81"/>
      <c r="C569" s="64" t="s">
        <v>17</v>
      </c>
      <c r="D569" s="64" t="s">
        <v>10</v>
      </c>
      <c r="E569" s="167" t="s">
        <v>1123</v>
      </c>
      <c r="F569" s="219" t="s">
        <v>1124</v>
      </c>
      <c r="G569" s="145"/>
      <c r="H569" s="227"/>
      <c r="I569" s="146">
        <v>220152.4</v>
      </c>
      <c r="J569" s="93"/>
      <c r="K569" s="238">
        <v>880609.6</v>
      </c>
      <c r="M569" s="60"/>
      <c r="S569" s="71"/>
      <c r="T569" s="72"/>
      <c r="U569" s="71"/>
      <c r="AF569" s="41"/>
    </row>
    <row r="570" spans="1:32" s="88" customFormat="1" ht="15" customHeight="1" x14ac:dyDescent="0.25">
      <c r="A570" s="73"/>
      <c r="B570" s="81"/>
      <c r="C570" s="64" t="s">
        <v>17</v>
      </c>
      <c r="D570" s="64" t="s">
        <v>10</v>
      </c>
      <c r="E570" s="167" t="s">
        <v>1125</v>
      </c>
      <c r="F570" s="219" t="s">
        <v>1126</v>
      </c>
      <c r="G570" s="145"/>
      <c r="H570" s="235"/>
      <c r="I570" s="146">
        <v>28671.88</v>
      </c>
      <c r="J570" s="93"/>
      <c r="K570" s="238">
        <v>114687.52</v>
      </c>
      <c r="M570" s="60"/>
      <c r="S570" s="71"/>
      <c r="T570" s="72"/>
      <c r="U570" s="71"/>
      <c r="AF570" s="41"/>
    </row>
    <row r="571" spans="1:32" s="88" customFormat="1" ht="15" customHeight="1" x14ac:dyDescent="0.25">
      <c r="A571" s="73"/>
      <c r="B571" s="81"/>
      <c r="C571" s="64" t="s">
        <v>17</v>
      </c>
      <c r="D571" s="64" t="s">
        <v>10</v>
      </c>
      <c r="E571" s="167" t="s">
        <v>1127</v>
      </c>
      <c r="F571" s="219" t="s">
        <v>1128</v>
      </c>
      <c r="G571" s="145"/>
      <c r="H571" s="235"/>
      <c r="I571" s="146">
        <v>0</v>
      </c>
      <c r="J571" s="93"/>
      <c r="K571" s="238">
        <v>0</v>
      </c>
      <c r="M571" s="60"/>
      <c r="S571" s="71"/>
      <c r="T571" s="72"/>
      <c r="U571" s="71"/>
      <c r="AF571" s="41"/>
    </row>
    <row r="572" spans="1:32" s="88" customFormat="1" ht="15" customHeight="1" x14ac:dyDescent="0.25">
      <c r="A572" s="73" t="s">
        <v>13</v>
      </c>
      <c r="B572" s="81"/>
      <c r="C572" s="64" t="s">
        <v>17</v>
      </c>
      <c r="D572" s="64" t="s">
        <v>17</v>
      </c>
      <c r="E572" s="216" t="s">
        <v>1129</v>
      </c>
      <c r="F572" s="195" t="s">
        <v>1130</v>
      </c>
      <c r="G572" s="147">
        <v>0</v>
      </c>
      <c r="H572" s="235"/>
      <c r="I572" s="121">
        <v>0</v>
      </c>
      <c r="J572" s="93"/>
      <c r="K572" s="239">
        <v>0</v>
      </c>
      <c r="M572" s="60"/>
      <c r="S572" s="71"/>
      <c r="T572" s="72"/>
      <c r="U572" s="71"/>
      <c r="AF572" s="41"/>
    </row>
    <row r="573" spans="1:32" s="88" customFormat="1" ht="15" customHeight="1" x14ac:dyDescent="0.25">
      <c r="A573" s="73"/>
      <c r="B573" s="81"/>
      <c r="C573" s="64" t="s">
        <v>17</v>
      </c>
      <c r="D573" s="64" t="s">
        <v>10</v>
      </c>
      <c r="E573" s="167" t="s">
        <v>1131</v>
      </c>
      <c r="F573" s="219" t="s">
        <v>1132</v>
      </c>
      <c r="G573" s="145"/>
      <c r="H573" s="227"/>
      <c r="I573" s="146">
        <v>0</v>
      </c>
      <c r="J573" s="93"/>
      <c r="K573" s="238">
        <v>0</v>
      </c>
      <c r="M573" s="60"/>
      <c r="S573" s="71"/>
      <c r="T573" s="72"/>
      <c r="U573" s="71"/>
      <c r="AF573" s="41"/>
    </row>
    <row r="574" spans="1:32" s="88" customFormat="1" ht="15" customHeight="1" x14ac:dyDescent="0.25">
      <c r="A574" s="73"/>
      <c r="B574" s="81"/>
      <c r="C574" s="64" t="s">
        <v>17</v>
      </c>
      <c r="D574" s="64" t="s">
        <v>10</v>
      </c>
      <c r="E574" s="167" t="s">
        <v>1133</v>
      </c>
      <c r="F574" s="219" t="s">
        <v>1134</v>
      </c>
      <c r="G574" s="145"/>
      <c r="H574" s="235"/>
      <c r="I574" s="146">
        <v>0</v>
      </c>
      <c r="J574" s="93"/>
      <c r="K574" s="238">
        <v>0</v>
      </c>
      <c r="M574" s="60"/>
      <c r="S574" s="71"/>
      <c r="T574" s="72"/>
      <c r="U574" s="71"/>
      <c r="AF574" s="41"/>
    </row>
    <row r="575" spans="1:32" s="40" customFormat="1" ht="15" customHeight="1" x14ac:dyDescent="0.25">
      <c r="A575" s="106"/>
      <c r="B575" s="107"/>
      <c r="C575" s="64" t="s">
        <v>17</v>
      </c>
      <c r="D575" s="64" t="s">
        <v>10</v>
      </c>
      <c r="E575" s="216" t="s">
        <v>1135</v>
      </c>
      <c r="F575" s="195" t="s">
        <v>1136</v>
      </c>
      <c r="G575" s="147"/>
      <c r="H575" s="227"/>
      <c r="I575" s="121">
        <v>0</v>
      </c>
      <c r="J575" s="93"/>
      <c r="K575" s="239">
        <v>0</v>
      </c>
      <c r="M575" s="60"/>
      <c r="S575" s="71"/>
      <c r="T575" s="72"/>
      <c r="U575" s="71"/>
      <c r="AF575" s="41"/>
    </row>
    <row r="576" spans="1:32" s="40" customFormat="1" ht="20.100000000000001" customHeight="1" thickBot="1" x14ac:dyDescent="0.3">
      <c r="A576" s="106" t="s">
        <v>13</v>
      </c>
      <c r="B576" s="107"/>
      <c r="C576" s="64" t="s">
        <v>17</v>
      </c>
      <c r="D576" s="64" t="s">
        <v>17</v>
      </c>
      <c r="E576" s="148" t="s">
        <v>1137</v>
      </c>
      <c r="F576" s="209" t="s">
        <v>1138</v>
      </c>
      <c r="G576" s="150">
        <v>0</v>
      </c>
      <c r="H576" s="240"/>
      <c r="I576" s="241">
        <v>3910763.0799999996</v>
      </c>
      <c r="J576" s="242"/>
      <c r="K576" s="243">
        <v>15643052.319999998</v>
      </c>
      <c r="M576" s="60"/>
      <c r="S576" s="71"/>
      <c r="T576" s="72"/>
      <c r="U576" s="71"/>
      <c r="AF576" s="41"/>
    </row>
    <row r="577" spans="1:32" s="40" customFormat="1" ht="20.100000000000001" customHeight="1" thickBot="1" x14ac:dyDescent="0.3">
      <c r="A577" s="244"/>
      <c r="B577" s="245"/>
      <c r="C577" s="64" t="s">
        <v>17</v>
      </c>
      <c r="D577" s="64" t="s">
        <v>17</v>
      </c>
      <c r="E577" s="228"/>
      <c r="F577" s="229"/>
      <c r="G577" s="214"/>
      <c r="H577" s="240"/>
      <c r="I577" s="247"/>
      <c r="J577" s="246"/>
      <c r="K577" s="246"/>
      <c r="M577" s="60"/>
      <c r="S577" s="71"/>
      <c r="T577" s="72"/>
      <c r="U577" s="71"/>
      <c r="AF577" s="41"/>
    </row>
    <row r="578" spans="1:32" s="40" customFormat="1" ht="20.100000000000001" customHeight="1" thickBot="1" x14ac:dyDescent="0.3">
      <c r="A578" s="248" t="s">
        <v>13</v>
      </c>
      <c r="B578" s="249"/>
      <c r="C578" s="64" t="s">
        <v>17</v>
      </c>
      <c r="D578" s="64" t="s">
        <v>17</v>
      </c>
      <c r="E578" s="42" t="s">
        <v>1139</v>
      </c>
      <c r="F578" s="250" t="s">
        <v>1140</v>
      </c>
      <c r="G578" s="251">
        <v>0</v>
      </c>
      <c r="H578" s="240"/>
      <c r="I578" s="241">
        <v>-18292552.730000027</v>
      </c>
      <c r="J578" s="246"/>
      <c r="K578" s="252">
        <v>-36397397.710000046</v>
      </c>
      <c r="M578" s="60"/>
      <c r="S578" s="71"/>
      <c r="T578" s="72"/>
      <c r="U578" s="71"/>
      <c r="AF578" s="41"/>
    </row>
    <row r="579" spans="1:32" s="260" customFormat="1" x14ac:dyDescent="0.25">
      <c r="A579" s="253"/>
      <c r="B579" s="253"/>
      <c r="C579" s="253"/>
      <c r="D579" s="253"/>
      <c r="E579" s="254"/>
      <c r="F579" s="255"/>
      <c r="G579" s="256"/>
      <c r="H579" s="240"/>
      <c r="I579" s="9"/>
      <c r="J579" s="257"/>
      <c r="K579" s="253"/>
      <c r="L579" s="253"/>
      <c r="M579" s="258"/>
      <c r="N579" s="253"/>
      <c r="O579" s="253"/>
      <c r="P579" s="253"/>
      <c r="Q579" s="253"/>
      <c r="R579" s="253"/>
      <c r="S579" s="253"/>
      <c r="T579" s="253"/>
      <c r="U579" s="253"/>
      <c r="V579" s="253"/>
      <c r="W579" s="253"/>
      <c r="X579" s="253"/>
      <c r="Y579" s="253"/>
      <c r="Z579" s="253"/>
      <c r="AA579" s="253"/>
      <c r="AB579" s="253"/>
      <c r="AC579" s="253"/>
      <c r="AD579" s="259"/>
      <c r="AF579" s="12"/>
    </row>
    <row r="580" spans="1:32" s="260" customFormat="1" ht="15.75" x14ac:dyDescent="0.25">
      <c r="A580" s="253"/>
      <c r="B580" s="253"/>
      <c r="C580" s="253"/>
      <c r="D580" s="253"/>
      <c r="E580" s="261" t="s">
        <v>1141</v>
      </c>
      <c r="F580" s="255"/>
      <c r="G580" s="256"/>
      <c r="H580" s="240"/>
      <c r="I580" s="9"/>
      <c r="J580" s="257"/>
      <c r="K580" s="253"/>
      <c r="L580" s="253"/>
      <c r="M580" s="253"/>
      <c r="N580" s="253"/>
      <c r="O580" s="253"/>
      <c r="P580" s="253"/>
      <c r="Q580" s="253"/>
      <c r="R580" s="253"/>
      <c r="S580" s="253"/>
      <c r="T580" s="253"/>
      <c r="U580" s="253"/>
      <c r="V580" s="253"/>
      <c r="W580" s="253"/>
      <c r="X580" s="253"/>
      <c r="Y580" s="253"/>
      <c r="Z580" s="253"/>
      <c r="AA580" s="253"/>
      <c r="AB580" s="253"/>
      <c r="AC580" s="253"/>
      <c r="AD580" s="259"/>
      <c r="AF580" s="12"/>
    </row>
    <row r="581" spans="1:32" s="260" customFormat="1" x14ac:dyDescent="0.25">
      <c r="A581" s="262"/>
      <c r="B581" s="262"/>
      <c r="C581" s="262"/>
      <c r="D581" s="262"/>
      <c r="E581" s="3"/>
      <c r="F581" s="255"/>
      <c r="G581" s="256"/>
      <c r="H581" s="240"/>
      <c r="I581" s="263"/>
      <c r="J581" s="264"/>
      <c r="K581" s="253"/>
      <c r="L581" s="253"/>
      <c r="M581" s="253"/>
      <c r="N581" s="253"/>
      <c r="O581" s="253"/>
      <c r="P581" s="253"/>
      <c r="Q581" s="253"/>
      <c r="R581" s="253"/>
      <c r="S581" s="253"/>
      <c r="T581" s="253"/>
      <c r="U581" s="253"/>
      <c r="V581" s="253"/>
      <c r="W581" s="253"/>
      <c r="X581" s="253"/>
      <c r="Y581" s="253"/>
      <c r="Z581" s="253"/>
      <c r="AA581" s="253"/>
      <c r="AB581" s="253"/>
      <c r="AC581" s="253"/>
      <c r="AD581" s="259"/>
      <c r="AF581" s="12"/>
    </row>
    <row r="582" spans="1:32" s="260" customFormat="1" x14ac:dyDescent="0.25">
      <c r="A582" s="262"/>
      <c r="B582" s="262"/>
      <c r="C582" s="262"/>
      <c r="D582" s="262"/>
      <c r="E582" s="3"/>
      <c r="F582" s="3"/>
      <c r="G582" s="265"/>
      <c r="H582" s="240"/>
      <c r="I582" s="9"/>
      <c r="J582" s="257"/>
      <c r="K582" s="266"/>
      <c r="L582" s="266"/>
      <c r="M582" s="266"/>
      <c r="N582" s="266"/>
      <c r="O582" s="266"/>
      <c r="P582" s="266"/>
      <c r="Q582" s="266"/>
      <c r="R582" s="266"/>
      <c r="S582" s="266"/>
      <c r="T582" s="266"/>
      <c r="U582" s="266"/>
      <c r="V582" s="266"/>
      <c r="W582" s="266"/>
      <c r="X582" s="266"/>
      <c r="Y582" s="266"/>
      <c r="Z582" s="266"/>
      <c r="AA582" s="266"/>
      <c r="AB582" s="266"/>
      <c r="AC582" s="266"/>
      <c r="AD582" s="267"/>
      <c r="AF582" s="12"/>
    </row>
    <row r="583" spans="1:32" s="260" customFormat="1" ht="15" customHeight="1" x14ac:dyDescent="0.25">
      <c r="A583" s="262"/>
      <c r="B583" s="262"/>
      <c r="C583" s="262"/>
      <c r="D583" s="262"/>
      <c r="E583" s="268" t="s">
        <v>1142</v>
      </c>
      <c r="F583" s="269"/>
      <c r="G583" s="270"/>
      <c r="H583" s="272"/>
      <c r="I583" s="273"/>
      <c r="J583" s="274"/>
      <c r="W583" s="11"/>
      <c r="X583" s="11"/>
      <c r="Y583" s="11"/>
      <c r="Z583" s="11"/>
      <c r="AA583" s="11"/>
      <c r="AB583" s="11"/>
      <c r="AC583" s="11"/>
      <c r="AD583" s="10"/>
      <c r="AF583" s="12"/>
    </row>
    <row r="584" spans="1:32" s="260" customFormat="1" ht="17.25" x14ac:dyDescent="0.25">
      <c r="A584" s="253"/>
      <c r="B584" s="253"/>
      <c r="C584" s="253"/>
      <c r="D584" s="253"/>
      <c r="E584" s="275" t="s">
        <v>1143</v>
      </c>
      <c r="F584" s="275"/>
      <c r="G584" s="276"/>
      <c r="H584" s="272"/>
      <c r="I584" s="277"/>
      <c r="J584" s="278"/>
      <c r="K584" s="266"/>
      <c r="W584" s="266"/>
      <c r="X584" s="266"/>
      <c r="Y584" s="266"/>
      <c r="Z584" s="266"/>
      <c r="AA584" s="266"/>
      <c r="AB584" s="266"/>
      <c r="AC584" s="266"/>
      <c r="AD584" s="267"/>
      <c r="AF584" s="12"/>
    </row>
    <row r="585" spans="1:32" s="260" customFormat="1" ht="17.25" x14ac:dyDescent="0.25">
      <c r="A585" s="253"/>
      <c r="B585" s="253"/>
      <c r="C585" s="253"/>
      <c r="D585" s="253"/>
      <c r="E585" s="279" t="s">
        <v>1144</v>
      </c>
      <c r="F585" s="280"/>
      <c r="G585" s="270"/>
      <c r="H585" s="286"/>
      <c r="I585" s="286"/>
      <c r="J585" s="278"/>
      <c r="W585" s="11"/>
      <c r="X585" s="11"/>
      <c r="Y585" s="11"/>
      <c r="Z585" s="11"/>
      <c r="AA585" s="11"/>
      <c r="AB585" s="11"/>
      <c r="AC585" s="11"/>
      <c r="AD585" s="10"/>
      <c r="AF585" s="12"/>
    </row>
    <row r="586" spans="1:32" s="260" customFormat="1" ht="17.25" x14ac:dyDescent="0.25">
      <c r="A586" s="253"/>
      <c r="B586" s="253"/>
      <c r="C586" s="253"/>
      <c r="D586" s="253"/>
      <c r="E586" s="275"/>
      <c r="F586" s="281"/>
      <c r="G586" s="281"/>
      <c r="H586" s="281"/>
      <c r="I586" s="282" t="s">
        <v>1145</v>
      </c>
      <c r="J586" s="283"/>
      <c r="K586" s="11"/>
      <c r="L586" s="11"/>
      <c r="M586" s="266"/>
      <c r="N586" s="266"/>
      <c r="O586" s="266"/>
      <c r="P586" s="266"/>
      <c r="Q586" s="266"/>
      <c r="R586" s="266"/>
      <c r="S586" s="266"/>
      <c r="T586" s="266"/>
      <c r="U586" s="266"/>
      <c r="V586" s="266"/>
      <c r="W586" s="266"/>
      <c r="X586" s="266"/>
      <c r="Y586" s="266"/>
      <c r="Z586" s="266"/>
      <c r="AA586" s="266"/>
      <c r="AB586" s="266"/>
      <c r="AC586" s="266"/>
      <c r="AD586" s="267"/>
      <c r="AF586" s="12"/>
    </row>
    <row r="587" spans="1:32" s="260" customFormat="1" ht="17.25" x14ac:dyDescent="0.25">
      <c r="A587" s="253"/>
      <c r="B587" s="253"/>
      <c r="C587" s="253"/>
      <c r="D587" s="253"/>
      <c r="E587" s="275"/>
      <c r="F587" s="281"/>
      <c r="G587" s="281"/>
      <c r="H587" s="271"/>
      <c r="I587" s="288" t="s">
        <v>1144</v>
      </c>
      <c r="J587" s="278"/>
      <c r="K587" s="266"/>
      <c r="L587" s="266"/>
      <c r="M587" s="266"/>
      <c r="N587" s="266"/>
      <c r="O587" s="266"/>
      <c r="P587" s="266"/>
      <c r="Q587" s="266"/>
      <c r="R587" s="266"/>
      <c r="S587" s="266"/>
      <c r="T587" s="266"/>
      <c r="U587" s="266"/>
      <c r="V587" s="266"/>
      <c r="W587" s="266"/>
      <c r="X587" s="266"/>
      <c r="Y587" s="266"/>
      <c r="Z587" s="266"/>
      <c r="AA587" s="266"/>
      <c r="AB587" s="266"/>
      <c r="AC587" s="266"/>
      <c r="AD587" s="267"/>
      <c r="AF587" s="12"/>
    </row>
    <row r="588" spans="1:32" s="260" customFormat="1" ht="17.25" x14ac:dyDescent="0.25">
      <c r="A588" s="253"/>
      <c r="B588" s="253"/>
      <c r="C588" s="253"/>
      <c r="D588" s="253"/>
      <c r="E588" s="275"/>
      <c r="F588" s="281"/>
      <c r="G588" s="281"/>
      <c r="H588" s="284"/>
      <c r="I588" s="271"/>
      <c r="J588" s="283"/>
      <c r="K588" s="11"/>
      <c r="L588" s="11"/>
      <c r="M588" s="266"/>
      <c r="N588" s="266"/>
      <c r="O588" s="266"/>
      <c r="P588" s="266"/>
      <c r="Q588" s="266"/>
      <c r="R588" s="266"/>
      <c r="S588" s="266"/>
      <c r="T588" s="266"/>
      <c r="U588" s="266"/>
      <c r="V588" s="266"/>
      <c r="W588" s="266"/>
      <c r="X588" s="266"/>
      <c r="Y588" s="266"/>
      <c r="Z588" s="266"/>
      <c r="AA588" s="266"/>
      <c r="AB588" s="266"/>
      <c r="AC588" s="266"/>
      <c r="AD588" s="267"/>
      <c r="AF588" s="12"/>
    </row>
    <row r="589" spans="1:32" s="260" customFormat="1" ht="17.25" x14ac:dyDescent="0.25">
      <c r="A589" s="253"/>
      <c r="B589" s="253"/>
      <c r="C589" s="253"/>
      <c r="D589" s="253"/>
      <c r="E589" s="275"/>
      <c r="F589" s="271"/>
      <c r="G589" s="271"/>
      <c r="H589" s="284"/>
      <c r="I589" s="271"/>
      <c r="J589" s="283"/>
      <c r="K589" s="11"/>
      <c r="L589" s="11"/>
      <c r="M589" s="266"/>
      <c r="N589" s="266"/>
      <c r="O589" s="266"/>
      <c r="P589" s="266"/>
      <c r="Q589" s="266"/>
      <c r="R589" s="266"/>
      <c r="S589" s="266"/>
      <c r="T589" s="266"/>
      <c r="U589" s="266"/>
      <c r="V589" s="266"/>
      <c r="W589" s="266"/>
      <c r="X589" s="266"/>
      <c r="Y589" s="266"/>
      <c r="Z589" s="266"/>
      <c r="AA589" s="266"/>
      <c r="AB589" s="266"/>
      <c r="AC589" s="266"/>
      <c r="AD589" s="267"/>
      <c r="AF589" s="12"/>
    </row>
    <row r="590" spans="1:32" s="260" customFormat="1" ht="17.25" x14ac:dyDescent="0.25">
      <c r="A590" s="11"/>
      <c r="B590" s="11"/>
      <c r="C590" s="11"/>
      <c r="D590" s="11"/>
      <c r="E590" s="275"/>
      <c r="F590" s="285"/>
      <c r="G590" s="270"/>
      <c r="H590" s="286"/>
      <c r="I590" s="286"/>
      <c r="J590" s="278"/>
      <c r="L590" s="11"/>
      <c r="M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0"/>
      <c r="AF590" s="12"/>
    </row>
    <row r="591" spans="1:32" s="260" customFormat="1" ht="17.25" x14ac:dyDescent="0.25">
      <c r="A591" s="11"/>
      <c r="B591" s="11"/>
      <c r="C591" s="11"/>
      <c r="D591" s="11"/>
      <c r="E591" s="275"/>
      <c r="F591" s="281"/>
      <c r="G591" s="281"/>
      <c r="H591" s="270"/>
      <c r="I591" s="287" t="s">
        <v>1146</v>
      </c>
      <c r="J591" s="278"/>
      <c r="K591" s="266"/>
      <c r="L591" s="266"/>
      <c r="M591" s="266"/>
      <c r="N591" s="266"/>
      <c r="O591" s="266"/>
      <c r="P591" s="266"/>
      <c r="Q591" s="266"/>
      <c r="R591" s="266"/>
      <c r="S591" s="266"/>
      <c r="T591" s="266"/>
      <c r="U591" s="266"/>
      <c r="V591" s="266"/>
      <c r="W591" s="266"/>
      <c r="X591" s="266"/>
      <c r="Y591" s="266"/>
      <c r="Z591" s="266"/>
      <c r="AA591" s="266"/>
      <c r="AB591" s="266"/>
      <c r="AC591" s="266"/>
      <c r="AD591" s="267"/>
      <c r="AF591" s="12"/>
    </row>
    <row r="592" spans="1:32" ht="17.25" x14ac:dyDescent="0.25">
      <c r="A592" s="11"/>
      <c r="B592" s="11"/>
      <c r="C592" s="11"/>
      <c r="D592" s="11"/>
      <c r="E592" s="275"/>
      <c r="F592" s="275"/>
      <c r="G592" s="276"/>
      <c r="H592" s="271"/>
      <c r="I592" s="288" t="s">
        <v>1147</v>
      </c>
      <c r="J592" s="278"/>
      <c r="K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E592" s="1"/>
    </row>
  </sheetData>
  <autoFilter ref="C7:J578"/>
  <mergeCells count="2">
    <mergeCell ref="H585:I585"/>
    <mergeCell ref="H590:I590"/>
  </mergeCells>
  <printOptions horizontalCentered="1"/>
  <pageMargins left="0" right="0" top="0" bottom="0.31496062992125984" header="0" footer="0.15748031496062992"/>
  <pageSetup paperSize="9" scale="66" fitToHeight="0" orientation="portrait" r:id="rId1"/>
  <headerFooter alignWithMargins="0">
    <oddFooter>&amp;R&amp;P / &amp;N</oddFooter>
  </headerFooter>
  <rowBreaks count="4" manualBreakCount="4">
    <brk id="131" max="15" man="1"/>
    <brk id="248" max="15" man="1"/>
    <brk id="370" max="15" man="1"/>
    <brk id="47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2022-09-05T09:54:50Z</cp:lastPrinted>
  <dcterms:created xsi:type="dcterms:W3CDTF">2022-05-17T10:51:35Z</dcterms:created>
  <dcterms:modified xsi:type="dcterms:W3CDTF">2022-09-05T09:54:57Z</dcterms:modified>
</cp:coreProperties>
</file>