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DI PREVISIONE 2024\PUBBLICAZIONE AMMINISTRAZIONE TRASPARENTE\"/>
    </mc:Choice>
  </mc:AlternateContent>
  <bookViews>
    <workbookView xWindow="0" yWindow="0" windowWidth="28800" windowHeight="12330"/>
  </bookViews>
  <sheets>
    <sheet name=" Nuovo Modello C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A" hidden="1">'[1]Raccolta Assegni 22.6.95'!$A$1:$A$1</definedName>
    <definedName name="_ant05">#REF!</definedName>
    <definedName name="_xlnm._FilterDatabase" localSheetId="0" hidden="1">' Nuovo Modello CE'!$A$7:$O$578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>[5]VALORI!#REF!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'[7]Supporto Data'!$D$2:$D$7</definedName>
    <definedName name="ACCETTAZIONE">'[8]Supporto Data'!$F$3:$F$5</definedName>
    <definedName name="ACCETTAZIONE?">'[8]Supporto Data'!$F$2:$F$5</definedName>
    <definedName name="AdIrcss00">'[9]Quadro tendenziale 28-6-2005'!#REF!</definedName>
    <definedName name="AdIrcss01">'[9]Quadro tendenziale 28-6-2005'!#REF!</definedName>
    <definedName name="AdIrcss02">'[9]Quadro tendenziale 28-6-2005'!#REF!</definedName>
    <definedName name="AdIrcss03">'[9]Quadro tendenziale 28-6-2005'!#REF!</definedName>
    <definedName name="AdIrcss04">'[9]Quadro tendenziale 28-6-2005'!#REF!</definedName>
    <definedName name="AdIrcss05">'[9]Quadro tendenziale 28-6-2005'!#REF!</definedName>
    <definedName name="AdIrcss06">'[9]Quadro tendenziale 28-6-2005'!#REF!</definedName>
    <definedName name="AdIrcss07">'[9]Quadro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ltro">#REF!,#REF!,#REF!</definedName>
    <definedName name="AMBULATORI">#REF!</definedName>
    <definedName name="_xlnm.Print_Area" localSheetId="0">' Nuovo Modello CE'!$A$1:$O$590</definedName>
    <definedName name="Area2">#REF!</definedName>
    <definedName name="ASL_2007">#REF!</definedName>
    <definedName name="ASSENTEISMO">[10]DataValidation!$C$2:$C$9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[11]CEesteso!#REF!</definedName>
    <definedName name="AZIENDABA2">[12]CEesteso!#REF!</definedName>
    <definedName name="AZIENDABA3" localSheetId="0">[11]CEesteso!#REF!</definedName>
    <definedName name="AZIENDABA3">[12]CEesteso!#REF!</definedName>
    <definedName name="AZIENDABA4" localSheetId="0">[11]CEesteso!#REF!</definedName>
    <definedName name="AZIENDABA4">[12]CEesteso!#REF!</definedName>
    <definedName name="AZIENDABA5" localSheetId="0">[11]CEesteso!#REF!</definedName>
    <definedName name="AZIENDABA5">[12]CEesteso!#REF!</definedName>
    <definedName name="AZIENDABR1" localSheetId="0">[11]CEesteso!#REF!</definedName>
    <definedName name="AZIENDABR1">[12]CEesteso!#REF!</definedName>
    <definedName name="AZIENDAFG1" localSheetId="0">[11]CEesteso!#REF!</definedName>
    <definedName name="AZIENDAFG1">[12]CEesteso!#REF!</definedName>
    <definedName name="AZIENDAFG2" localSheetId="0">[11]CEesteso!#REF!</definedName>
    <definedName name="AZIENDAFG2">[12]CEesteso!#REF!</definedName>
    <definedName name="AZIENDAFG3" localSheetId="0">[11]CEesteso!#REF!</definedName>
    <definedName name="AZIENDAFG3">[12]CEesteso!#REF!</definedName>
    <definedName name="AZIENDALE1" localSheetId="0">[11]CEesteso!#REF!</definedName>
    <definedName name="AZIENDALE1">[12]CEesteso!#REF!</definedName>
    <definedName name="AZIENDALE2" localSheetId="0">[11]CEesteso!#REF!</definedName>
    <definedName name="AZIENDALE2">[12]CEesteso!#REF!</definedName>
    <definedName name="AZIENDAOR" localSheetId="0">[11]CEesteso!#REF!</definedName>
    <definedName name="AZIENDAOR">[12]CEesteso!#REF!</definedName>
    <definedName name="AZIENDAPO" localSheetId="0">[11]CEesteso!#REF!</definedName>
    <definedName name="AZIENDAPO">[12]CEesteso!#REF!</definedName>
    <definedName name="AZIENDATA1" localSheetId="0">[11]CEesteso!#REF!</definedName>
    <definedName name="AZIENDATA1">[12]CEesteso!#REF!</definedName>
    <definedName name="Aziende">[13]attivo!#REF!</definedName>
    <definedName name="b">[3]VALORI!$C$30</definedName>
    <definedName name="B_VAL_2">[6]VALORI!#REF!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[14]Bloomberg!#REF!</definedName>
    <definedName name="bnmbm" hidden="1">{#N/A,#N/A,TRUE,"Main Issues";#N/A,#N/A,TRUE,"Income statement ($)"}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[15]Ricavi!#REF!</definedName>
    <definedName name="Cartclin">[16]Ricavi!#REF!</definedName>
    <definedName name="CAT_INTERV">[17]ELENCHI!$A$2:$A$9</definedName>
    <definedName name="CATEGORIA">[18]TABELLE!$A$1:$B$7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'[19]tabella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[20]elencodistretti!$A:$A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>#REF!</definedName>
    <definedName name="CODI_ISTITUZIONE2">#REF!</definedName>
    <definedName name="codicebilancio">[19]tabella!$A:$B</definedName>
    <definedName name="CODICI">'[21]IMPUT PER CE'!$A:$B</definedName>
    <definedName name="codici_cdc1">#REF!</definedName>
    <definedName name="codici_cdc2">#REF!</definedName>
    <definedName name="codifica" localSheetId="0">#REF!</definedName>
    <definedName name="codifica">#REF!</definedName>
    <definedName name="codminsal">[19]Foglio1!$A:$B</definedName>
    <definedName name="coeffpa" localSheetId="0">#REF!</definedName>
    <definedName name="coeffpa">#REF!</definedName>
    <definedName name="Coge2016">#REF!</definedName>
    <definedName name="Coge2018ContoAnnuale">#REF!</definedName>
    <definedName name="COLLEGAMENTO">'[8]Supporto Data'!$G$3:$G$5</definedName>
    <definedName name="COLLEGAMENTOFUNZIONALE">'[8]Supporto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[19]database!$B:$B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i_2018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'[22]estrazione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[23]DETT!$D$131,[23]DETT!$D$122,[23]DETT!$D$100,[23]DETT!$D$94,[23]DETT!$D$92,[23]DETT!$D$42,[23]DETT!$D$14,[23]DETT!$D$10,[23]DETT!$D$7</definedName>
    <definedName name="dfasdasdas">#REF!</definedName>
    <definedName name="dflt2">[24]Personalizza!$G$21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 localSheetId="0">#REF!</definedName>
    <definedName name="Diff6241">#REF!</definedName>
    <definedName name="DS" hidden="1">{#N/A,#N/A,FALSE,"Indice"}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BBRAIO2005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[25]CEesteso!#REF!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0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gfdr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imento">'[26]Elenco Personale'!#REF!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'[7]Supporto Data'!$E$3:$E$5</definedName>
    <definedName name="INVIODATIEMUR">'[7]Supporto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'[27]parametri progr'!$I$20</definedName>
    <definedName name="padAcqBen06">'[27]parametri progr'!$J$20</definedName>
    <definedName name="padAcqBen07">'[27]parametri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'[27]parametri progr'!$I$11</definedName>
    <definedName name="padmedgen06">'[27]parametri progr'!$J$11</definedName>
    <definedName name="padmedgen07">'[27]parametri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'[28]Quadro macro'!$C$14</definedName>
    <definedName name="partsicilia">'[28]Quadro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'[29]Quadro Macro'!$L$7</definedName>
    <definedName name="pilt05">'[29]Quadro Macro'!$L$9</definedName>
    <definedName name="pilt06">'[29]Quadro Macro'!$L$10</definedName>
    <definedName name="pilt07">'[29]Quadro Macro'!$L$11</definedName>
    <definedName name="pilt08">'[30]Quadro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>'[31]Quadro tendenziale 28-6-2005'!#REF!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[15]Ricavi!#REF!</definedName>
    <definedName name="Prestaz">[16]Ricavi!#REF!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'[27]parametri progr'!$I$16</definedName>
    <definedName name="pvarPIL06">'[27]parametri progr'!$J$16</definedName>
    <definedName name="pvarPIL07">'[27]parametri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[3]VALORI!$C$36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'[4]TABELLE CALCOLO'!$A$5:$A$25</definedName>
    <definedName name="regola1">'[32]Quadro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'[19]tabella rettifiche'!$A:$B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'[8]Supporto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[19]database!$B:$C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[10]DataValidation!$D$2:$D$12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[17]ELENCHI!$C$13:$C$21</definedName>
    <definedName name="SOTTOCAT_2">[17]ELENCHI!$C$24:$C$28</definedName>
    <definedName name="SOTTOCAT_3">[17]ELENCHI!$C$31:$C$32</definedName>
    <definedName name="SOTTOCAT_OSP">[17]ELENCHI!$A$20:$A$24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[15]Ricavi!#REF!</definedName>
    <definedName name="suore">[16]Ricavi!#REF!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'[9]Quadro tendenziale 28-6-2005'!#REF!</definedName>
    <definedName name="tadAcqBen01">'[9]Quadro tendenziale 28-6-2005'!#REF!</definedName>
    <definedName name="tadAcqBen02">'[9]Quadro tendenziale 28-6-2005'!#REF!</definedName>
    <definedName name="tadAcqBen03">'[9]Quadro tendenziale 28-6-2005'!#REF!</definedName>
    <definedName name="tadAcqBen04">'[9]Quadro tendenziale 28-6-2005'!#REF!</definedName>
    <definedName name="tadAcqBen05">'[9]Quadro tendenziale 28-6-2005'!#REF!</definedName>
    <definedName name="tadAcqBen06">'[9]Quadro tendenziale 28-6-2005'!#REF!</definedName>
    <definedName name="tadAcqBen07">'[9]Quadro tendenziale 28-6-2005'!#REF!</definedName>
    <definedName name="tadAcqBen08">'[9]Quadro tendenziale 28-6-2005'!#REF!</definedName>
    <definedName name="tadAltrEnti00">'[9]Quadro tendenziale 28-6-2005'!#REF!</definedName>
    <definedName name="tadAltrEnti01">'[9]Quadro tendenziale 28-6-2005'!#REF!</definedName>
    <definedName name="tadAltrEnti02">'[9]Quadro tendenziale 28-6-2005'!#REF!</definedName>
    <definedName name="tadAltrEnti03">'[9]Quadro tendenziale 28-6-2005'!#REF!</definedName>
    <definedName name="tadAltrEnti04">'[9]Quadro tendenziale 28-6-2005'!#REF!</definedName>
    <definedName name="tadAltrEnti05">'[9]Quadro tendenziale 28-6-2005'!#REF!</definedName>
    <definedName name="tadAltrEnti06">'[9]Quadro tendenziale 28-6-2005'!#REF!</definedName>
    <definedName name="tadAltrEnti07">'[9]Quadro tendenziale 28-6-2005'!#REF!</definedName>
    <definedName name="tadAltrEnti08">'[9]Quadro tendenziale 28-6-2005'!#REF!</definedName>
    <definedName name="tadAltrServ00">'[9]Quadro tendenziale 28-6-2005'!#REF!</definedName>
    <definedName name="tadAltrServ01">'[9]Quadro tendenziale 28-6-2005'!#REF!</definedName>
    <definedName name="tadAltrServ02">'[9]Quadro tendenziale 28-6-2005'!#REF!</definedName>
    <definedName name="tadAltrServ03">'[9]Quadro tendenziale 28-6-2005'!#REF!</definedName>
    <definedName name="tadAltrServ04">'[9]Quadro tendenziale 28-6-2005'!#REF!</definedName>
    <definedName name="tadAltrServ05">'[9]Quadro tendenziale 28-6-2005'!#REF!</definedName>
    <definedName name="tadAltrServ06">'[9]Quadro tendenziale 28-6-2005'!#REF!</definedName>
    <definedName name="tadAltrServ07">'[9]Quadro tendenziale 28-6-2005'!#REF!</definedName>
    <definedName name="tadAltrServ08">'[9]Quadro tendenziale 28-6-2005'!#REF!</definedName>
    <definedName name="tadAmmGen00">'[9]Quadro tendenziale 28-6-2005'!#REF!</definedName>
    <definedName name="tadAmmGen01">'[9]Quadro tendenziale 28-6-2005'!#REF!</definedName>
    <definedName name="tadAmmGen02">'[9]Quadro tendenziale 28-6-2005'!#REF!</definedName>
    <definedName name="tadAmmGen03">'[9]Quadro tendenziale 28-6-2005'!#REF!</definedName>
    <definedName name="tadAmmGen04">'[9]Quadro tendenziale 28-6-2005'!#REF!</definedName>
    <definedName name="tadAmmGen05">'[9]Quadro tendenziale 28-6-2005'!#REF!</definedName>
    <definedName name="tadAmmGen06">'[9]Quadro tendenziale 28-6-2005'!#REF!</definedName>
    <definedName name="tadAmmGen07">'[9]Quadro tendenziale 28-6-2005'!#REF!</definedName>
    <definedName name="tadAmmGen08">'[9]Quadro tendenziale 28-6-2005'!#REF!</definedName>
    <definedName name="tadExtrFsn00">'[9]Quadro tendenziale 28-6-2005'!#REF!</definedName>
    <definedName name="tadExtrFsn01">'[9]Quadro tendenziale 28-6-2005'!#REF!</definedName>
    <definedName name="tadExtrFsn02">'[9]Quadro tendenziale 28-6-2005'!#REF!</definedName>
    <definedName name="tadExtrFsn03">'[9]Quadro tendenziale 28-6-2005'!#REF!</definedName>
    <definedName name="tadExtrFsn04">'[9]Quadro tendenziale 28-6-2005'!#REF!</definedName>
    <definedName name="tadExtrFsn05">'[9]Quadro tendenziale 28-6-2005'!#REF!</definedName>
    <definedName name="tadExtrFsn06">'[9]Quadro tendenziale 28-6-2005'!#REF!</definedName>
    <definedName name="tadExtrFsn07">'[9]Quadro tendenziale 28-6-2005'!#REF!</definedName>
    <definedName name="tadExtrFsn08">'[9]Quadro tendenziale 28-6-2005'!#REF!</definedName>
    <definedName name="tadImpTax00">'[9]Quadro tendenziale 28-6-2005'!#REF!</definedName>
    <definedName name="tadImpTax01">'[9]Quadro tendenziale 28-6-2005'!#REF!</definedName>
    <definedName name="tadImpTax02">'[9]Quadro tendenziale 28-6-2005'!#REF!</definedName>
    <definedName name="tadImpTax03">'[9]Quadro tendenziale 28-6-2005'!#REF!</definedName>
    <definedName name="tadImpTax04">'[9]Quadro tendenziale 28-6-2005'!#REF!</definedName>
    <definedName name="tadImpTax05">'[9]Quadro tendenziale 28-6-2005'!#REF!</definedName>
    <definedName name="tadImpTax06">'[9]Quadro tendenziale 28-6-2005'!#REF!</definedName>
    <definedName name="tadImpTax07">'[9]Quadro tendenziale 28-6-2005'!#REF!</definedName>
    <definedName name="tadImpTax08">'[9]Quadro tendenziale 28-6-2005'!#REF!</definedName>
    <definedName name="tadIrcss00">'[9]Quadro tendenziale 28-6-2005'!#REF!</definedName>
    <definedName name="tadIrcss01">'[9]Quadro tendenziale 28-6-2005'!#REF!</definedName>
    <definedName name="tadIrcss02">'[9]Quadro tendenziale 28-6-2005'!#REF!</definedName>
    <definedName name="tadIrcss03">'[9]Quadro tendenziale 28-6-2005'!#REF!</definedName>
    <definedName name="tadIrcss04">'[9]Quadro tendenziale 28-6-2005'!#REF!</definedName>
    <definedName name="tadIrcss05">'[9]Quadro tendenziale 28-6-2005'!#REF!</definedName>
    <definedName name="tadIrcss06">'[9]Quadro tendenziale 28-6-2005'!#REF!</definedName>
    <definedName name="tadIrcss07">'[9]Quadro tendenziale 28-6-2005'!#REF!</definedName>
    <definedName name="tadIrcss08">'[9]Quadro tendenziale 28-6-2005'!#REF!</definedName>
    <definedName name="tadManutenz00">'[9]Quadro tendenziale 28-6-2005'!#REF!</definedName>
    <definedName name="tadManutenz01">'[9]Quadro tendenziale 28-6-2005'!#REF!</definedName>
    <definedName name="tadManutenz02">'[9]Quadro tendenziale 28-6-2005'!#REF!</definedName>
    <definedName name="tadManutenz03">'[9]Quadro tendenziale 28-6-2005'!#REF!</definedName>
    <definedName name="tadManutenz04">'[9]Quadro tendenziale 28-6-2005'!#REF!</definedName>
    <definedName name="tadManutenz05">'[9]Quadro tendenziale 28-6-2005'!#REF!</definedName>
    <definedName name="tadManutenz06">'[9]Quadro tendenziale 28-6-2005'!#REF!</definedName>
    <definedName name="tadManutenz07">'[9]Quadro tendenziale 28-6-2005'!#REF!</definedName>
    <definedName name="tadManutenz08">'[9]Quadro tendenziale 28-6-2005'!#REF!</definedName>
    <definedName name="tadmedgen00">'[9]Quadro tendenziale 28-6-2005'!#REF!</definedName>
    <definedName name="tadmedgen01">'[9]Quadro tendenziale 28-6-2005'!#REF!</definedName>
    <definedName name="tadmedgen02">'[9]Quadro tendenziale 28-6-2005'!#REF!</definedName>
    <definedName name="tadmedgen03">'[9]Quadro tendenziale 28-6-2005'!#REF!</definedName>
    <definedName name="tadmedgen04">'[9]Quadro tendenziale 28-6-2005'!#REF!</definedName>
    <definedName name="tadmedgen05">'[9]Quadro tendenziale 28-6-2005'!#REF!</definedName>
    <definedName name="tadmedgen06">'[9]Quadro tendenziale 28-6-2005'!#REF!</definedName>
    <definedName name="tadmedgen07">'[9]Quadro tendenziale 28-6-2005'!#REF!</definedName>
    <definedName name="tadmedgen08">'[9]Quadro tendenziale 28-6-2005'!#REF!</definedName>
    <definedName name="tadOnFin00">'[9]Quadro tendenziale 28-6-2005'!#REF!</definedName>
    <definedName name="tadOnFin01">'[9]Quadro tendenziale 28-6-2005'!#REF!</definedName>
    <definedName name="tadOnFin02">'[9]Quadro tendenziale 28-6-2005'!#REF!</definedName>
    <definedName name="tadOnFin03">'[9]Quadro tendenziale 28-6-2005'!#REF!</definedName>
    <definedName name="tadOnFin04">'[9]Quadro tendenziale 28-6-2005'!#REF!</definedName>
    <definedName name="tadOnFin05">'[9]Quadro tendenziale 28-6-2005'!#REF!</definedName>
    <definedName name="tadOnFin06">'[9]Quadro tendenziale 28-6-2005'!#REF!</definedName>
    <definedName name="tadOnFin07">'[9]Quadro tendenziale 28-6-2005'!#REF!</definedName>
    <definedName name="tadOnFin08">'[9]Quadro tendenziale 28-6-2005'!#REF!</definedName>
    <definedName name="tadOspPriv00">'[9]Quadro tendenziale 28-6-2005'!#REF!</definedName>
    <definedName name="tadOspPriv01">'[9]Quadro tendenziale 28-6-2005'!#REF!</definedName>
    <definedName name="tadOspPriv02">'[9]Quadro tendenziale 28-6-2005'!#REF!</definedName>
    <definedName name="tadOspPriv03">'[9]Quadro tendenziale 28-6-2005'!#REF!</definedName>
    <definedName name="tadOspPriv04">'[9]Quadro tendenziale 28-6-2005'!#REF!</definedName>
    <definedName name="tadOspPriv05">'[9]Quadro tendenziale 28-6-2005'!#REF!</definedName>
    <definedName name="tadOspPriv06">'[9]Quadro tendenziale 28-6-2005'!#REF!</definedName>
    <definedName name="tadOspPriv07">'[9]Quadro tendenziale 28-6-2005'!#REF!</definedName>
    <definedName name="tadOspPriv08">'[9]Quadro tendenziale 28-6-2005'!#REF!</definedName>
    <definedName name="tadOspPubb00">'[9]Quadro tendenziale 28-6-2005'!#REF!</definedName>
    <definedName name="tadOspPubb01">'[9]Quadro tendenziale 28-6-2005'!#REF!</definedName>
    <definedName name="tadOspPubb02">'[9]Quadro tendenziale 28-6-2005'!#REF!</definedName>
    <definedName name="tadOspPubb03">'[9]Quadro tendenziale 28-6-2005'!#REF!</definedName>
    <definedName name="tadOspPubb04">'[9]Quadro tendenziale 28-6-2005'!#REF!</definedName>
    <definedName name="tadOspPubb05">'[9]Quadro tendenziale 28-6-2005'!#REF!</definedName>
    <definedName name="tadOspPubb06">'[9]Quadro tendenziale 28-6-2005'!#REF!</definedName>
    <definedName name="tadOspPubb07">'[9]Quadro tendenziale 28-6-2005'!#REF!</definedName>
    <definedName name="tadOspPubb08">'[9]Quadro tendenziale 28-6-2005'!#REF!</definedName>
    <definedName name="tadServApp00">'[9]Quadro tendenziale 28-6-2005'!#REF!</definedName>
    <definedName name="tadServApp01">'[9]Quadro tendenziale 28-6-2005'!#REF!</definedName>
    <definedName name="tadServApp02">'[9]Quadro tendenziale 28-6-2005'!#REF!</definedName>
    <definedName name="tadServApp03">'[9]Quadro tendenziale 28-6-2005'!#REF!</definedName>
    <definedName name="tadServApp04">'[9]Quadro tendenziale 28-6-2005'!#REF!</definedName>
    <definedName name="tadServApp05">'[9]Quadro tendenziale 28-6-2005'!#REF!</definedName>
    <definedName name="tadServApp06">'[9]Quadro tendenziale 28-6-2005'!#REF!</definedName>
    <definedName name="tadServApp07">'[9]Quadro tendenziale 28-6-2005'!#REF!</definedName>
    <definedName name="tadServApp08">'[9]Quadro tendenziale 28-6-2005'!#REF!</definedName>
    <definedName name="tadSpecPriv00">'[9]Quadro tendenziale 28-6-2005'!#REF!</definedName>
    <definedName name="tadSpecPriv01">'[9]Quadro tendenziale 28-6-2005'!#REF!</definedName>
    <definedName name="tadSpecPriv02">'[9]Quadro tendenziale 28-6-2005'!#REF!</definedName>
    <definedName name="tadSpecPriv03">'[9]Quadro tendenziale 28-6-2005'!#REF!</definedName>
    <definedName name="tadSpecPriv04">'[9]Quadro tendenziale 28-6-2005'!#REF!</definedName>
    <definedName name="tadSpecPriv05">'[9]Quadro tendenziale 28-6-2005'!#REF!</definedName>
    <definedName name="tadSpecPriv06">'[9]Quadro tendenziale 28-6-2005'!#REF!</definedName>
    <definedName name="tadSpecPriv07">'[9]Quadro tendenziale 28-6-2005'!#REF!</definedName>
    <definedName name="tadSpecPriv08">'[9]Quadro tendenziale 28-6-2005'!#REF!</definedName>
    <definedName name="tadSpecPubb00">'[9]Quadro tendenziale 28-6-2005'!#REF!</definedName>
    <definedName name="tadSpecPubb01">'[9]Quadro tendenziale 28-6-2005'!#REF!</definedName>
    <definedName name="tadSpecPubb02">'[9]Quadro tendenziale 28-6-2005'!#REF!</definedName>
    <definedName name="tadSpecPubb03">'[9]Quadro tendenziale 28-6-2005'!#REF!</definedName>
    <definedName name="tadSpecPubb04">'[9]Quadro tendenziale 28-6-2005'!#REF!</definedName>
    <definedName name="tadSpecPubb05">'[9]Quadro tendenziale 28-6-2005'!#REF!</definedName>
    <definedName name="tadSpecPubb06">'[9]Quadro tendenziale 28-6-2005'!#REF!</definedName>
    <definedName name="tadSpecPubb07">'[9]Quadro tendenziale 28-6-2005'!#REF!</definedName>
    <definedName name="tadSpecPubb08">'[9]Quadro tendenziale 28-6-2005'!#REF!</definedName>
    <definedName name="TassoDH" localSheetId="0">[15]Ricavi!#REF!</definedName>
    <definedName name="TassoDH">[16]Ricavi!#REF!</definedName>
    <definedName name="TassoDRG" localSheetId="0">[15]Ricavi!#REF!</definedName>
    <definedName name="TassoDRG">[16]Ricavi!#REF!</definedName>
    <definedName name="TassoPrestazioni" localSheetId="0">[15]Ricavi!#REF!</definedName>
    <definedName name="TassoPrestazioni">[16]Ricavi!#REF!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'[33]Quadro programmatico 19-9-2005'!$D$8</definedName>
    <definedName name="tinflprev01">'[33]Quadro programmatico 19-9-2005'!$E$8</definedName>
    <definedName name="tinflprev02">'[33]Quadro programmatico 19-9-2005'!$F$8</definedName>
    <definedName name="tinflprev03">'[33]Quadro programmatico 19-9-2005'!$G$8</definedName>
    <definedName name="tinflprev04">'[33]Quadro programmatico 19-9-2005'!$H$8</definedName>
    <definedName name="tinflprev05">'[33]Quadro programmatico 19-9-2005'!$I$8</definedName>
    <definedName name="tinflprev06">'[33]Quadro programmatico 19-9-2005'!$J$8</definedName>
    <definedName name="tinflprev07">'[33]Quadro programmatico 19-9-2005'!$K$8</definedName>
    <definedName name="tinflprev08">'[33]Quadro programmatico 19-9-2005'!$L$8</definedName>
    <definedName name="tinflprog00">'[33]Quadro programmatico 19-9-2005'!$D$6</definedName>
    <definedName name="tinflprog01">'[33]Quadro programmatico 19-9-2005'!$E$6</definedName>
    <definedName name="tinflprog02">'[33]Quadro programmatico 19-9-2005'!$F$6</definedName>
    <definedName name="tinflprog03">'[33]Quadro programmatico 19-9-2005'!$G$6</definedName>
    <definedName name="tinflprog04">'[33]Quadro programmatico 19-9-2005'!$H$6</definedName>
    <definedName name="tinflprog05">'[33]Quadro programmatico 19-9-2005'!$I$6</definedName>
    <definedName name="tinflprog06">'[33]Quadro programmatico 19-9-2005'!$J$6</definedName>
    <definedName name="tinflprog07">'[33]Quadro programmatico 19-9-2005'!$K$6</definedName>
    <definedName name="tinflprog08">'[33]Quadro programmatico 19-9-2005'!$L$6</definedName>
    <definedName name="tinflprog09">'[33]Quadro programmatico 19-9-2005'!$M$6</definedName>
    <definedName name="TIPOLOGIA">'[7]Supporto Data'!$B$2:$B$3</definedName>
    <definedName name="_xlnm.Print_Titles" localSheetId="0">' Nuovo Modello CE'!$2:$7</definedName>
    <definedName name="tot">[34]Delibere1!$D$132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[34]Delibere1!$E$132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'[33]Quadro programmatico 19-9-2005'!$D$13</definedName>
    <definedName name="tvarPIL01">'[33]Quadro programmatico 19-9-2005'!$E$13</definedName>
    <definedName name="tvarPIL02">'[33]Quadro programmatico 19-9-2005'!$F$13</definedName>
    <definedName name="tvarPIL03">'[33]Quadro programmatico 19-9-2005'!$G$13</definedName>
    <definedName name="tvarPIL04">'[33]Quadro programmatico 19-9-2005'!$H$13</definedName>
    <definedName name="tvarPIL05">'[35]Quadro Programmatico 27-7'!$I$16</definedName>
    <definedName name="tvarPIL06">'[33]Quadro programmatico 19-9-2005'!$J$13</definedName>
    <definedName name="tvarPIL07">'[33]Quadro programmatico 19-9-2005'!$K$13</definedName>
    <definedName name="tvarPIL08">'[33]Quadro programmatico 19-9-2005'!$L$13</definedName>
    <definedName name="tvarPILrgs04">'[9]Quadro tendenziale 28-6-2005'!#REF!</definedName>
    <definedName name="tvarPILrgs05">'[9]Quadro tendenziale 28-6-2005'!#REF!</definedName>
    <definedName name="tvarPILrgs06">'[9]Quadro tendenziale 28-6-2005'!#REF!</definedName>
    <definedName name="tvarPILrgs07">'[9]Quadro tendenziale 28-6-2005'!#REF!</definedName>
    <definedName name="tvarPILrgs08">'[9]Quadro tendenziale 28-6-2005'!#REF!</definedName>
    <definedName name="UNITA_MEDIE_04" localSheetId="0">#REF!</definedName>
    <definedName name="UNITA_MEDIE_04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2" i="2" l="1"/>
  <c r="O577" i="2"/>
  <c r="O565" i="2"/>
  <c r="L565" i="2"/>
  <c r="O563" i="2"/>
  <c r="L563" i="2"/>
  <c r="I562" i="2"/>
  <c r="G553" i="2"/>
  <c r="G550" i="2" s="1"/>
  <c r="G535" i="2"/>
  <c r="G521" i="2"/>
  <c r="G519" i="2" s="1"/>
  <c r="G511" i="2"/>
  <c r="G508" i="2"/>
  <c r="O502" i="2"/>
  <c r="L502" i="2"/>
  <c r="O497" i="2"/>
  <c r="L497" i="2"/>
  <c r="G493" i="2"/>
  <c r="G489" i="2"/>
  <c r="G483" i="2"/>
  <c r="G479" i="2"/>
  <c r="O478" i="2"/>
  <c r="L478" i="2"/>
  <c r="O477" i="2"/>
  <c r="L477" i="2"/>
  <c r="G465" i="2"/>
  <c r="G448" i="2" s="1"/>
  <c r="G458" i="2"/>
  <c r="G449" i="2"/>
  <c r="G441" i="2"/>
  <c r="G432" i="2"/>
  <c r="G428" i="2"/>
  <c r="G424" i="2"/>
  <c r="G423" i="2" s="1"/>
  <c r="G416" i="2"/>
  <c r="G413" i="2" s="1"/>
  <c r="G409" i="2"/>
  <c r="G405" i="2"/>
  <c r="G404" i="2"/>
  <c r="G400" i="2"/>
  <c r="G396" i="2"/>
  <c r="G395" i="2" s="1"/>
  <c r="G391" i="2"/>
  <c r="G387" i="2"/>
  <c r="G378" i="2"/>
  <c r="G374" i="2"/>
  <c r="G366" i="2"/>
  <c r="G363" i="2"/>
  <c r="G353" i="2"/>
  <c r="G350" i="2"/>
  <c r="G346" i="2"/>
  <c r="G339" i="2"/>
  <c r="G336" i="2"/>
  <c r="G332" i="2"/>
  <c r="G329" i="2"/>
  <c r="G319" i="2"/>
  <c r="G306" i="2"/>
  <c r="G302" i="2"/>
  <c r="G295" i="2"/>
  <c r="G284" i="2"/>
  <c r="G276" i="2"/>
  <c r="G268" i="2"/>
  <c r="G267" i="2" s="1"/>
  <c r="G262" i="2"/>
  <c r="G256" i="2"/>
  <c r="G249" i="2"/>
  <c r="G243" i="2"/>
  <c r="G237" i="2"/>
  <c r="G233" i="2" s="1"/>
  <c r="G228" i="2"/>
  <c r="G223" i="2"/>
  <c r="G217" i="2"/>
  <c r="G206" i="2"/>
  <c r="G198" i="2" s="1"/>
  <c r="G194" i="2"/>
  <c r="G176" i="2"/>
  <c r="L169" i="2"/>
  <c r="G167" i="2"/>
  <c r="G158" i="2"/>
  <c r="G154" i="2"/>
  <c r="G145" i="2" s="1"/>
  <c r="G144" i="2" s="1"/>
  <c r="O150" i="2"/>
  <c r="L150" i="2"/>
  <c r="G146" i="2"/>
  <c r="O143" i="2"/>
  <c r="L143" i="2"/>
  <c r="O142" i="2"/>
  <c r="L142" i="2"/>
  <c r="G137" i="2"/>
  <c r="G129" i="2"/>
  <c r="G125" i="2"/>
  <c r="G119" i="2"/>
  <c r="G118" i="2" s="1"/>
  <c r="G114" i="2"/>
  <c r="G109" i="2"/>
  <c r="G106" i="2"/>
  <c r="G96" i="2"/>
  <c r="G89" i="2"/>
  <c r="G83" i="2"/>
  <c r="G68" i="2" s="1"/>
  <c r="O67" i="2"/>
  <c r="L67" i="2"/>
  <c r="G51" i="2"/>
  <c r="G43" i="2"/>
  <c r="G40" i="2"/>
  <c r="G34" i="2"/>
  <c r="G28" i="2"/>
  <c r="G25" i="2"/>
  <c r="G20" i="2"/>
  <c r="G19" i="2" s="1"/>
  <c r="G11" i="2"/>
  <c r="G10" i="2" s="1"/>
  <c r="O100" i="2"/>
  <c r="O93" i="2"/>
  <c r="O36" i="2"/>
  <c r="G50" i="2" l="1"/>
  <c r="G49" i="2" s="1"/>
  <c r="G361" i="2"/>
  <c r="G431" i="2"/>
  <c r="G9" i="2"/>
  <c r="G373" i="2"/>
  <c r="G372" i="2" s="1"/>
  <c r="G386" i="2"/>
  <c r="G292" i="2"/>
  <c r="G506" i="2"/>
  <c r="G504" i="2" s="1"/>
  <c r="G496" i="2"/>
  <c r="L501" i="2"/>
  <c r="O283" i="2"/>
  <c r="L231" i="2"/>
  <c r="O17" i="2"/>
  <c r="O501" i="2"/>
  <c r="L498" i="2"/>
  <c r="O175" i="2"/>
  <c r="L175" i="2"/>
  <c r="O182" i="2"/>
  <c r="L182" i="2"/>
  <c r="O230" i="2"/>
  <c r="L230" i="2"/>
  <c r="O162" i="2"/>
  <c r="L162" i="2"/>
  <c r="O149" i="2"/>
  <c r="L149" i="2"/>
  <c r="L201" i="2"/>
  <c r="O201" i="2"/>
  <c r="O163" i="2"/>
  <c r="L163" i="2"/>
  <c r="O151" i="2"/>
  <c r="L151" i="2"/>
  <c r="O215" i="2"/>
  <c r="L215" i="2"/>
  <c r="O153" i="2"/>
  <c r="L153" i="2"/>
  <c r="O160" i="2"/>
  <c r="L160" i="2"/>
  <c r="O171" i="2"/>
  <c r="L171" i="2"/>
  <c r="O255" i="2"/>
  <c r="L255" i="2"/>
  <c r="O211" i="2"/>
  <c r="L211" i="2"/>
  <c r="O251" i="2"/>
  <c r="L251" i="2"/>
  <c r="O161" i="2"/>
  <c r="L161" i="2"/>
  <c r="O173" i="2"/>
  <c r="L173" i="2"/>
  <c r="O305" i="2"/>
  <c r="L305" i="2"/>
  <c r="L312" i="2"/>
  <c r="O312" i="2"/>
  <c r="O317" i="2"/>
  <c r="L317" i="2"/>
  <c r="L352" i="2"/>
  <c r="O352" i="2"/>
  <c r="O325" i="2"/>
  <c r="L325" i="2"/>
  <c r="O359" i="2"/>
  <c r="L359" i="2"/>
  <c r="O203" i="2"/>
  <c r="L203" i="2"/>
  <c r="O261" i="2"/>
  <c r="L261" i="2"/>
  <c r="O286" i="2"/>
  <c r="L286" i="2"/>
  <c r="O311" i="2"/>
  <c r="L311" i="2"/>
  <c r="O196" i="2"/>
  <c r="L196" i="2"/>
  <c r="L236" i="2"/>
  <c r="O236" i="2"/>
  <c r="O355" i="2"/>
  <c r="L355" i="2"/>
  <c r="O293" i="2"/>
  <c r="L293" i="2"/>
  <c r="O297" i="2"/>
  <c r="L297" i="2"/>
  <c r="L300" i="2"/>
  <c r="O300" i="2"/>
  <c r="O200" i="2"/>
  <c r="L200" i="2"/>
  <c r="O322" i="2"/>
  <c r="L322" i="2"/>
  <c r="L272" i="2"/>
  <c r="O272" i="2"/>
  <c r="O258" i="2"/>
  <c r="L258" i="2"/>
  <c r="O204" i="2"/>
  <c r="L204" i="2"/>
  <c r="L304" i="2"/>
  <c r="O304" i="2"/>
  <c r="O344" i="2"/>
  <c r="L344" i="2"/>
  <c r="O349" i="2"/>
  <c r="L349" i="2"/>
  <c r="O257" i="2"/>
  <c r="L257" i="2"/>
  <c r="O265" i="2"/>
  <c r="L265" i="2"/>
  <c r="L320" i="2"/>
  <c r="O320" i="2"/>
  <c r="O231" i="2"/>
  <c r="O351" i="2"/>
  <c r="L351" i="2"/>
  <c r="L324" i="2"/>
  <c r="O324" i="2"/>
  <c r="L358" i="2"/>
  <c r="O358" i="2"/>
  <c r="O357" i="2"/>
  <c r="L357" i="2"/>
  <c r="O238" i="2"/>
  <c r="L238" i="2"/>
  <c r="L226" i="2"/>
  <c r="O226" i="2"/>
  <c r="O235" i="2"/>
  <c r="L235" i="2"/>
  <c r="O342" i="2"/>
  <c r="L342" i="2"/>
  <c r="L354" i="2"/>
  <c r="O354" i="2"/>
  <c r="O556" i="2"/>
  <c r="L556" i="2"/>
  <c r="O53" i="2"/>
  <c r="L53" i="2"/>
  <c r="L66" i="2"/>
  <c r="O66" i="2"/>
  <c r="O453" i="2"/>
  <c r="L453" i="2"/>
  <c r="O548" i="2"/>
  <c r="L548" i="2"/>
  <c r="O490" i="2"/>
  <c r="L490" i="2"/>
  <c r="O88" i="2"/>
  <c r="L88" i="2"/>
  <c r="O438" i="2"/>
  <c r="L438" i="2"/>
  <c r="L472" i="2"/>
  <c r="O472" i="2"/>
  <c r="O459" i="2"/>
  <c r="L459" i="2"/>
  <c r="O554" i="2"/>
  <c r="L554" i="2"/>
  <c r="O27" i="2"/>
  <c r="L27" i="2"/>
  <c r="O46" i="2"/>
  <c r="L46" i="2"/>
  <c r="O63" i="2"/>
  <c r="L63" i="2"/>
  <c r="O330" i="2"/>
  <c r="L330" i="2"/>
  <c r="L426" i="2"/>
  <c r="O426" i="2"/>
  <c r="O442" i="2"/>
  <c r="L442" i="2"/>
  <c r="O456" i="2"/>
  <c r="L456" i="2"/>
  <c r="L61" i="2"/>
  <c r="O61" i="2"/>
  <c r="O546" i="2"/>
  <c r="L546" i="2"/>
  <c r="L54" i="2"/>
  <c r="O54" i="2"/>
  <c r="O60" i="2"/>
  <c r="L60" i="2"/>
  <c r="O91" i="2"/>
  <c r="L91" i="2"/>
  <c r="O102" i="2"/>
  <c r="L102" i="2"/>
  <c r="O468" i="2"/>
  <c r="L468" i="2"/>
  <c r="L22" i="2"/>
  <c r="O22" i="2"/>
  <c r="O41" i="2"/>
  <c r="L41" i="2"/>
  <c r="O117" i="2"/>
  <c r="L117" i="2"/>
  <c r="O473" i="2"/>
  <c r="L473" i="2"/>
  <c r="L452" i="2"/>
  <c r="O452" i="2"/>
  <c r="O551" i="2"/>
  <c r="L551" i="2"/>
  <c r="O436" i="2"/>
  <c r="L436" i="2"/>
  <c r="O443" i="2"/>
  <c r="L443" i="2"/>
  <c r="O454" i="2"/>
  <c r="L454" i="2"/>
  <c r="O558" i="2"/>
  <c r="L558" i="2"/>
  <c r="O16" i="2"/>
  <c r="L16" i="2"/>
  <c r="O457" i="2"/>
  <c r="L457" i="2"/>
  <c r="O492" i="2"/>
  <c r="L492" i="2"/>
  <c r="O574" i="2"/>
  <c r="L574" i="2"/>
  <c r="L42" i="2"/>
  <c r="O42" i="2"/>
  <c r="O23" i="2"/>
  <c r="L23" i="2"/>
  <c r="O56" i="2"/>
  <c r="L56" i="2"/>
  <c r="O445" i="2"/>
  <c r="L445" i="2"/>
  <c r="O471" i="2"/>
  <c r="L471" i="2"/>
  <c r="O460" i="2"/>
  <c r="L460" i="2"/>
  <c r="O31" i="2"/>
  <c r="L31" i="2"/>
  <c r="L62" i="2"/>
  <c r="O62" i="2"/>
  <c r="O65" i="2"/>
  <c r="L65" i="2"/>
  <c r="L557" i="2"/>
  <c r="O557" i="2"/>
  <c r="L33" i="2"/>
  <c r="O86" i="2"/>
  <c r="O33" i="2"/>
  <c r="O94" i="2"/>
  <c r="O97" i="2"/>
  <c r="L101" i="2"/>
  <c r="O101" i="2"/>
  <c r="L58" i="2"/>
  <c r="L87" i="2"/>
  <c r="L94" i="2"/>
  <c r="L14" i="2"/>
  <c r="O58" i="2"/>
  <c r="O87" i="2"/>
  <c r="O555" i="2"/>
  <c r="L555" i="2"/>
  <c r="O14" i="2"/>
  <c r="O98" i="2"/>
  <c r="L98" i="2"/>
  <c r="G104" i="2"/>
  <c r="L488" i="2"/>
  <c r="O488" i="2"/>
  <c r="L97" i="2"/>
  <c r="L92" i="2"/>
  <c r="O99" i="2"/>
  <c r="L99" i="2"/>
  <c r="O136" i="2"/>
  <c r="L136" i="2"/>
  <c r="L90" i="2"/>
  <c r="O485" i="2"/>
  <c r="L485" i="2"/>
  <c r="O484" i="2"/>
  <c r="L484" i="2"/>
  <c r="O90" i="2"/>
  <c r="L559" i="2"/>
  <c r="O559" i="2"/>
  <c r="O126" i="2"/>
  <c r="L126" i="2"/>
  <c r="L93" i="2"/>
  <c r="L100" i="2"/>
  <c r="L36" i="2"/>
  <c r="O92" i="2"/>
  <c r="O486" i="2"/>
  <c r="L486" i="2"/>
  <c r="L86" i="2"/>
  <c r="O169" i="2"/>
  <c r="O498" i="2"/>
  <c r="L503" i="2"/>
  <c r="O503" i="2"/>
  <c r="L566" i="2"/>
  <c r="O566" i="2"/>
  <c r="O263" i="2" l="1"/>
  <c r="L283" i="2"/>
  <c r="O441" i="2"/>
  <c r="O262" i="2"/>
  <c r="L458" i="2"/>
  <c r="L263" i="2"/>
  <c r="O381" i="2"/>
  <c r="O170" i="2"/>
  <c r="L209" i="2"/>
  <c r="O125" i="2"/>
  <c r="L17" i="2"/>
  <c r="O209" i="2"/>
  <c r="L441" i="2"/>
  <c r="O543" i="2"/>
  <c r="L543" i="2"/>
  <c r="L509" i="2"/>
  <c r="O509" i="2"/>
  <c r="O80" i="2"/>
  <c r="L80" i="2"/>
  <c r="O40" i="2"/>
  <c r="L40" i="2"/>
  <c r="L537" i="2"/>
  <c r="O537" i="2"/>
  <c r="L525" i="2"/>
  <c r="O525" i="2"/>
  <c r="O37" i="2"/>
  <c r="L37" i="2"/>
  <c r="L570" i="2"/>
  <c r="O570" i="2"/>
  <c r="O130" i="2"/>
  <c r="L130" i="2"/>
  <c r="O112" i="2"/>
  <c r="L112" i="2"/>
  <c r="O32" i="2"/>
  <c r="L32" i="2"/>
  <c r="O47" i="2"/>
  <c r="L47" i="2"/>
  <c r="O81" i="2"/>
  <c r="L81" i="2"/>
  <c r="O353" i="2"/>
  <c r="L353" i="2"/>
  <c r="L262" i="2"/>
  <c r="O418" i="2"/>
  <c r="L418" i="2"/>
  <c r="L331" i="2"/>
  <c r="O331" i="2"/>
  <c r="O207" i="2"/>
  <c r="L207" i="2"/>
  <c r="O321" i="2"/>
  <c r="L321" i="2"/>
  <c r="O240" i="2"/>
  <c r="L240" i="2"/>
  <c r="L328" i="2"/>
  <c r="O328" i="2"/>
  <c r="L287" i="2"/>
  <c r="O287" i="2"/>
  <c r="L166" i="2"/>
  <c r="O166" i="2"/>
  <c r="O131" i="2"/>
  <c r="L131" i="2"/>
  <c r="L71" i="2"/>
  <c r="O71" i="2"/>
  <c r="O520" i="2"/>
  <c r="L520" i="2"/>
  <c r="O15" i="2"/>
  <c r="L15" i="2"/>
  <c r="O108" i="2"/>
  <c r="L108" i="2"/>
  <c r="O383" i="2"/>
  <c r="L383" i="2"/>
  <c r="O439" i="2"/>
  <c r="L439" i="2"/>
  <c r="O218" i="2"/>
  <c r="L218" i="2"/>
  <c r="L298" i="2"/>
  <c r="O298" i="2"/>
  <c r="L260" i="2"/>
  <c r="O260" i="2"/>
  <c r="L288" i="2"/>
  <c r="O288" i="2"/>
  <c r="O155" i="2"/>
  <c r="L155" i="2"/>
  <c r="O241" i="2"/>
  <c r="L241" i="2"/>
  <c r="L348" i="2"/>
  <c r="O348" i="2"/>
  <c r="O190" i="2"/>
  <c r="L190" i="2"/>
  <c r="O271" i="2"/>
  <c r="L271" i="2"/>
  <c r="O515" i="2"/>
  <c r="L515" i="2"/>
  <c r="O120" i="2"/>
  <c r="L120" i="2"/>
  <c r="O507" i="2"/>
  <c r="L507" i="2"/>
  <c r="L462" i="2"/>
  <c r="O462" i="2"/>
  <c r="O398" i="2"/>
  <c r="L398" i="2"/>
  <c r="O575" i="2"/>
  <c r="L575" i="2"/>
  <c r="O323" i="2"/>
  <c r="L323" i="2"/>
  <c r="L411" i="2"/>
  <c r="O411" i="2"/>
  <c r="O280" i="2"/>
  <c r="L280" i="2"/>
  <c r="O407" i="2"/>
  <c r="L407" i="2"/>
  <c r="O250" i="2"/>
  <c r="L250" i="2"/>
  <c r="O313" i="2"/>
  <c r="L313" i="2"/>
  <c r="L239" i="2"/>
  <c r="O239" i="2"/>
  <c r="O244" i="2"/>
  <c r="L244" i="2"/>
  <c r="L266" i="2"/>
  <c r="O266" i="2"/>
  <c r="O275" i="2"/>
  <c r="L275" i="2"/>
  <c r="O178" i="2"/>
  <c r="L178" i="2"/>
  <c r="L512" i="2"/>
  <c r="O512" i="2"/>
  <c r="O505" i="2"/>
  <c r="L505" i="2"/>
  <c r="O483" i="2"/>
  <c r="L483" i="2"/>
  <c r="O89" i="2"/>
  <c r="L89" i="2"/>
  <c r="O103" i="2"/>
  <c r="L103" i="2"/>
  <c r="O138" i="2"/>
  <c r="L138" i="2"/>
  <c r="O105" i="2"/>
  <c r="L105" i="2"/>
  <c r="L466" i="2"/>
  <c r="O466" i="2"/>
  <c r="O124" i="2"/>
  <c r="L124" i="2"/>
  <c r="O390" i="2"/>
  <c r="L390" i="2"/>
  <c r="L39" i="2"/>
  <c r="O39" i="2"/>
  <c r="O513" i="2"/>
  <c r="L513" i="2"/>
  <c r="O523" i="2"/>
  <c r="L523" i="2"/>
  <c r="O74" i="2"/>
  <c r="L74" i="2"/>
  <c r="O430" i="2"/>
  <c r="L430" i="2"/>
  <c r="O414" i="2"/>
  <c r="L414" i="2"/>
  <c r="O282" i="2"/>
  <c r="L282" i="2"/>
  <c r="L379" i="2"/>
  <c r="O379" i="2"/>
  <c r="O234" i="2"/>
  <c r="L234" i="2"/>
  <c r="O232" i="2"/>
  <c r="L232" i="2"/>
  <c r="O225" i="2"/>
  <c r="L225" i="2"/>
  <c r="O224" i="2"/>
  <c r="L224" i="2"/>
  <c r="L216" i="2"/>
  <c r="O216" i="2"/>
  <c r="L214" i="2"/>
  <c r="O214" i="2"/>
  <c r="L70" i="2"/>
  <c r="O70" i="2"/>
  <c r="O13" i="2"/>
  <c r="L13" i="2"/>
  <c r="O134" i="2"/>
  <c r="L134" i="2"/>
  <c r="O73" i="2"/>
  <c r="L73" i="2"/>
  <c r="L429" i="2"/>
  <c r="O429" i="2"/>
  <c r="O123" i="2"/>
  <c r="L123" i="2"/>
  <c r="O527" i="2"/>
  <c r="L527" i="2"/>
  <c r="L417" i="2"/>
  <c r="O417" i="2"/>
  <c r="O571" i="2"/>
  <c r="L571" i="2"/>
  <c r="O467" i="2"/>
  <c r="L467" i="2"/>
  <c r="L494" i="2"/>
  <c r="O494" i="2"/>
  <c r="O531" i="2"/>
  <c r="L531" i="2"/>
  <c r="L367" i="2"/>
  <c r="O367" i="2"/>
  <c r="L319" i="2"/>
  <c r="O319" i="2"/>
  <c r="O278" i="2"/>
  <c r="L278" i="2"/>
  <c r="O422" i="2"/>
  <c r="L422" i="2"/>
  <c r="L419" i="2"/>
  <c r="O419" i="2"/>
  <c r="O340" i="2"/>
  <c r="L340" i="2"/>
  <c r="L303" i="2"/>
  <c r="O303" i="2"/>
  <c r="O310" i="2"/>
  <c r="L310" i="2"/>
  <c r="O222" i="2"/>
  <c r="L222" i="2"/>
  <c r="O164" i="2"/>
  <c r="L164" i="2"/>
  <c r="O469" i="2"/>
  <c r="L469" i="2"/>
  <c r="L78" i="2"/>
  <c r="O78" i="2"/>
  <c r="O44" i="2"/>
  <c r="L44" i="2"/>
  <c r="O55" i="2"/>
  <c r="L55" i="2"/>
  <c r="O480" i="2"/>
  <c r="L480" i="2"/>
  <c r="L544" i="2"/>
  <c r="O544" i="2"/>
  <c r="O500" i="2"/>
  <c r="L500" i="2"/>
  <c r="O412" i="2"/>
  <c r="L412" i="2"/>
  <c r="O127" i="2"/>
  <c r="L127" i="2"/>
  <c r="O514" i="2"/>
  <c r="L514" i="2"/>
  <c r="O29" i="2"/>
  <c r="L29" i="2"/>
  <c r="O84" i="2"/>
  <c r="L84" i="2"/>
  <c r="O482" i="2"/>
  <c r="L482" i="2"/>
  <c r="O59" i="2"/>
  <c r="L59" i="2"/>
  <c r="O415" i="2"/>
  <c r="L415" i="2"/>
  <c r="O389" i="2"/>
  <c r="L389" i="2"/>
  <c r="L301" i="2"/>
  <c r="O301" i="2"/>
  <c r="O318" i="2"/>
  <c r="L318" i="2"/>
  <c r="L229" i="2"/>
  <c r="O229" i="2"/>
  <c r="O245" i="2"/>
  <c r="L245" i="2"/>
  <c r="O157" i="2"/>
  <c r="L157" i="2"/>
  <c r="O440" i="2"/>
  <c r="L440" i="2"/>
  <c r="O533" i="2"/>
  <c r="L533" i="2"/>
  <c r="L491" i="2"/>
  <c r="O491" i="2"/>
  <c r="O135" i="2"/>
  <c r="L135" i="2"/>
  <c r="O121" i="2"/>
  <c r="L121" i="2"/>
  <c r="O408" i="2"/>
  <c r="L408" i="2"/>
  <c r="O517" i="2"/>
  <c r="L517" i="2"/>
  <c r="O82" i="2"/>
  <c r="L82" i="2"/>
  <c r="O573" i="2"/>
  <c r="L573" i="2"/>
  <c r="O350" i="2"/>
  <c r="L350" i="2"/>
  <c r="O397" i="2"/>
  <c r="L397" i="2"/>
  <c r="O274" i="2"/>
  <c r="L274" i="2"/>
  <c r="O296" i="2"/>
  <c r="L296" i="2"/>
  <c r="L273" i="2"/>
  <c r="O273" i="2"/>
  <c r="L205" i="2"/>
  <c r="O205" i="2"/>
  <c r="O197" i="2"/>
  <c r="L197" i="2"/>
  <c r="O213" i="2"/>
  <c r="L213" i="2"/>
  <c r="O221" i="2"/>
  <c r="L221" i="2"/>
  <c r="O495" i="2"/>
  <c r="L495" i="2"/>
  <c r="O560" i="2"/>
  <c r="L560" i="2"/>
  <c r="O30" i="2"/>
  <c r="L30" i="2"/>
  <c r="O75" i="2"/>
  <c r="L75" i="2"/>
  <c r="O133" i="2"/>
  <c r="L133" i="2"/>
  <c r="O489" i="2"/>
  <c r="L489" i="2"/>
  <c r="O95" i="2"/>
  <c r="L95" i="2"/>
  <c r="L435" i="2"/>
  <c r="O435" i="2"/>
  <c r="O399" i="2"/>
  <c r="L399" i="2"/>
  <c r="O314" i="2"/>
  <c r="L314" i="2"/>
  <c r="O392" i="2"/>
  <c r="L392" i="2"/>
  <c r="O264" i="2"/>
  <c r="L264" i="2"/>
  <c r="O365" i="2"/>
  <c r="L365" i="2"/>
  <c r="O192" i="2"/>
  <c r="L192" i="2"/>
  <c r="O369" i="2"/>
  <c r="L369" i="2"/>
  <c r="O247" i="2"/>
  <c r="L247" i="2"/>
  <c r="O362" i="2"/>
  <c r="L362" i="2"/>
  <c r="O202" i="2"/>
  <c r="L202" i="2"/>
  <c r="O309" i="2"/>
  <c r="L309" i="2"/>
  <c r="O308" i="2"/>
  <c r="L308" i="2"/>
  <c r="O393" i="2"/>
  <c r="L393" i="2"/>
  <c r="O341" i="2"/>
  <c r="L341" i="2"/>
  <c r="O279" i="2"/>
  <c r="L279" i="2"/>
  <c r="O195" i="2"/>
  <c r="L195" i="2"/>
  <c r="O291" i="2"/>
  <c r="L291" i="2"/>
  <c r="O212" i="2"/>
  <c r="L212" i="2"/>
  <c r="L269" i="2"/>
  <c r="O269" i="2"/>
  <c r="O116" i="2"/>
  <c r="L116" i="2"/>
  <c r="O528" i="2"/>
  <c r="L528" i="2"/>
  <c r="O38" i="2"/>
  <c r="L38" i="2"/>
  <c r="O52" i="2"/>
  <c r="L52" i="2"/>
  <c r="L77" i="2"/>
  <c r="O77" i="2"/>
  <c r="O433" i="2"/>
  <c r="L433" i="2"/>
  <c r="O347" i="2"/>
  <c r="L347" i="2"/>
  <c r="O227" i="2"/>
  <c r="L227" i="2"/>
  <c r="O148" i="2"/>
  <c r="L148" i="2"/>
  <c r="O345" i="2"/>
  <c r="L345" i="2"/>
  <c r="O327" i="2"/>
  <c r="L327" i="2"/>
  <c r="O370" i="2"/>
  <c r="L370" i="2"/>
  <c r="O181" i="2"/>
  <c r="L181" i="2"/>
  <c r="O172" i="2"/>
  <c r="L172" i="2"/>
  <c r="O270" i="2"/>
  <c r="L270" i="2"/>
  <c r="O254" i="2"/>
  <c r="L254" i="2"/>
  <c r="L376" i="2"/>
  <c r="O376" i="2"/>
  <c r="L534" i="2"/>
  <c r="O534" i="2"/>
  <c r="O569" i="2"/>
  <c r="L569" i="2"/>
  <c r="O35" i="2"/>
  <c r="L35" i="2"/>
  <c r="O48" i="2"/>
  <c r="L48" i="2"/>
  <c r="L110" i="2"/>
  <c r="O110" i="2"/>
  <c r="L76" i="2"/>
  <c r="O76" i="2"/>
  <c r="O524" i="2"/>
  <c r="L524" i="2"/>
  <c r="O113" i="2"/>
  <c r="L113" i="2"/>
  <c r="O547" i="2"/>
  <c r="L547" i="2"/>
  <c r="O499" i="2"/>
  <c r="L499" i="2"/>
  <c r="L463" i="2"/>
  <c r="O463" i="2"/>
  <c r="O139" i="2"/>
  <c r="L139" i="2"/>
  <c r="O427" i="2"/>
  <c r="L427" i="2"/>
  <c r="O545" i="2"/>
  <c r="L545" i="2"/>
  <c r="O464" i="2"/>
  <c r="L464" i="2"/>
  <c r="O410" i="2"/>
  <c r="L410" i="2"/>
  <c r="O470" i="2"/>
  <c r="L470" i="2"/>
  <c r="O174" i="2"/>
  <c r="L174" i="2"/>
  <c r="O285" i="2"/>
  <c r="L285" i="2"/>
  <c r="O188" i="2"/>
  <c r="L188" i="2"/>
  <c r="O183" i="2"/>
  <c r="L183" i="2"/>
  <c r="O85" i="2"/>
  <c r="L85" i="2"/>
  <c r="L96" i="2"/>
  <c r="O96" i="2"/>
  <c r="O518" i="2"/>
  <c r="L518" i="2"/>
  <c r="L474" i="2"/>
  <c r="O474" i="2"/>
  <c r="O526" i="2"/>
  <c r="L526" i="2"/>
  <c r="O128" i="2"/>
  <c r="L128" i="2"/>
  <c r="O24" i="2"/>
  <c r="L24" i="2"/>
  <c r="O69" i="2"/>
  <c r="L69" i="2"/>
  <c r="O140" i="2"/>
  <c r="L140" i="2"/>
  <c r="O481" i="2"/>
  <c r="L481" i="2"/>
  <c r="O522" i="2"/>
  <c r="L522" i="2"/>
  <c r="O406" i="2"/>
  <c r="L406" i="2"/>
  <c r="O281" i="2"/>
  <c r="L281" i="2"/>
  <c r="O337" i="2"/>
  <c r="L337" i="2"/>
  <c r="L356" i="2"/>
  <c r="O356" i="2"/>
  <c r="O360" i="2"/>
  <c r="L360" i="2"/>
  <c r="O252" i="2"/>
  <c r="L252" i="2"/>
  <c r="O259" i="2"/>
  <c r="L259" i="2"/>
  <c r="L343" i="2"/>
  <c r="O343" i="2"/>
  <c r="O368" i="2"/>
  <c r="L368" i="2"/>
  <c r="O248" i="2"/>
  <c r="L248" i="2"/>
  <c r="O168" i="2"/>
  <c r="L168" i="2"/>
  <c r="O529" i="2"/>
  <c r="L529" i="2"/>
  <c r="L444" i="2"/>
  <c r="O444" i="2"/>
  <c r="O402" i="2"/>
  <c r="L402" i="2"/>
  <c r="O237" i="2"/>
  <c r="L237" i="2"/>
  <c r="O475" i="2"/>
  <c r="L475" i="2"/>
  <c r="L434" i="2"/>
  <c r="O434" i="2"/>
  <c r="O179" i="2"/>
  <c r="L179" i="2"/>
  <c r="L208" i="2"/>
  <c r="O208" i="2"/>
  <c r="O246" i="2"/>
  <c r="L246" i="2"/>
  <c r="O177" i="2"/>
  <c r="L177" i="2"/>
  <c r="L180" i="2"/>
  <c r="O180" i="2"/>
  <c r="L446" i="2"/>
  <c r="O446" i="2"/>
  <c r="O437" i="2"/>
  <c r="L437" i="2"/>
  <c r="O487" i="2"/>
  <c r="L487" i="2"/>
  <c r="O277" i="2"/>
  <c r="L277" i="2"/>
  <c r="L425" i="2"/>
  <c r="O425" i="2"/>
  <c r="L210" i="2"/>
  <c r="O210" i="2"/>
  <c r="O189" i="2"/>
  <c r="L189" i="2"/>
  <c r="O334" i="2"/>
  <c r="L334" i="2"/>
  <c r="O294" i="2"/>
  <c r="L294" i="2"/>
  <c r="O333" i="2"/>
  <c r="L333" i="2"/>
  <c r="O326" i="2"/>
  <c r="L326" i="2"/>
  <c r="L147" i="2"/>
  <c r="O147" i="2"/>
  <c r="O165" i="2"/>
  <c r="L165" i="2"/>
  <c r="L45" i="2"/>
  <c r="O45" i="2"/>
  <c r="O64" i="2"/>
  <c r="L64" i="2"/>
  <c r="O542" i="2"/>
  <c r="L542" i="2"/>
  <c r="O79" i="2"/>
  <c r="L79" i="2"/>
  <c r="O538" i="2"/>
  <c r="L538" i="2"/>
  <c r="O122" i="2"/>
  <c r="L122" i="2"/>
  <c r="L329" i="2"/>
  <c r="O329" i="2"/>
  <c r="O57" i="2"/>
  <c r="L57" i="2"/>
  <c r="O540" i="2"/>
  <c r="L540" i="2"/>
  <c r="O568" i="2"/>
  <c r="L568" i="2"/>
  <c r="L26" i="2"/>
  <c r="O26" i="2"/>
  <c r="L338" i="2"/>
  <c r="O338" i="2"/>
  <c r="O388" i="2"/>
  <c r="L388" i="2"/>
  <c r="O447" i="2"/>
  <c r="L447" i="2"/>
  <c r="L420" i="2"/>
  <c r="O420" i="2"/>
  <c r="L299" i="2"/>
  <c r="O299" i="2"/>
  <c r="O152" i="2"/>
  <c r="L152" i="2"/>
  <c r="L191" i="2"/>
  <c r="O191" i="2"/>
  <c r="L107" i="2"/>
  <c r="O107" i="2"/>
  <c r="O461" i="2"/>
  <c r="L461" i="2"/>
  <c r="O451" i="2"/>
  <c r="L451" i="2"/>
  <c r="O72" i="2"/>
  <c r="L72" i="2"/>
  <c r="O516" i="2"/>
  <c r="L516" i="2"/>
  <c r="O115" i="2"/>
  <c r="L115" i="2"/>
  <c r="O111" i="2"/>
  <c r="L111" i="2"/>
  <c r="O510" i="2"/>
  <c r="L510" i="2"/>
  <c r="O549" i="2"/>
  <c r="L549" i="2"/>
  <c r="O132" i="2"/>
  <c r="L132" i="2"/>
  <c r="O552" i="2"/>
  <c r="L552" i="2"/>
  <c r="O377" i="2"/>
  <c r="L377" i="2"/>
  <c r="O290" i="2"/>
  <c r="L290" i="2"/>
  <c r="L307" i="2"/>
  <c r="O307" i="2"/>
  <c r="O242" i="2"/>
  <c r="L242" i="2"/>
  <c r="O156" i="2"/>
  <c r="L156" i="2"/>
  <c r="O193" i="2"/>
  <c r="L193" i="2"/>
  <c r="O199" i="2"/>
  <c r="L199" i="2"/>
  <c r="L364" i="2"/>
  <c r="O364" i="2"/>
  <c r="O220" i="2"/>
  <c r="L220" i="2"/>
  <c r="L219" i="2"/>
  <c r="O219" i="2"/>
  <c r="O159" i="2"/>
  <c r="L159" i="2"/>
  <c r="O335" i="2" l="1"/>
  <c r="L289" i="2"/>
  <c r="L375" i="2"/>
  <c r="O576" i="2"/>
  <c r="O458" i="2"/>
  <c r="L316" i="2"/>
  <c r="L374" i="2"/>
  <c r="L125" i="2"/>
  <c r="L335" i="2"/>
  <c r="O375" i="2"/>
  <c r="O289" i="2"/>
  <c r="O284" i="2"/>
  <c r="L361" i="2"/>
  <c r="O382" i="2"/>
  <c r="L253" i="2"/>
  <c r="O253" i="2"/>
  <c r="L170" i="2"/>
  <c r="L381" i="2"/>
  <c r="O455" i="2"/>
  <c r="L455" i="2"/>
  <c r="O137" i="2"/>
  <c r="L137" i="2"/>
  <c r="O12" i="2"/>
  <c r="L12" i="2"/>
  <c r="O536" i="2"/>
  <c r="L536" i="2"/>
  <c r="O3" i="2"/>
  <c r="L3" i="2"/>
  <c r="O68" i="2"/>
  <c r="L68" i="2"/>
  <c r="L25" i="2"/>
  <c r="O25" i="2"/>
  <c r="O83" i="2"/>
  <c r="L83" i="2"/>
  <c r="O2" i="2"/>
  <c r="L2" i="2"/>
  <c r="O511" i="2"/>
  <c r="L511" i="2"/>
  <c r="L450" i="2"/>
  <c r="O450" i="2"/>
  <c r="O553" i="2"/>
  <c r="L553" i="2"/>
  <c r="L43" i="2"/>
  <c r="O43" i="2"/>
  <c r="O493" i="2"/>
  <c r="L493" i="2"/>
  <c r="O380" i="2"/>
  <c r="L380" i="2"/>
  <c r="O268" i="2"/>
  <c r="L268" i="2"/>
  <c r="O158" i="2"/>
  <c r="L158" i="2"/>
  <c r="O424" i="2"/>
  <c r="L424" i="2"/>
  <c r="O223" i="2"/>
  <c r="L223" i="2"/>
  <c r="O129" i="2"/>
  <c r="L129" i="2"/>
  <c r="O541" i="2"/>
  <c r="L541" i="2"/>
  <c r="L363" i="2"/>
  <c r="O363" i="2"/>
  <c r="O521" i="2"/>
  <c r="L521" i="2"/>
  <c r="L465" i="2"/>
  <c r="O465" i="2"/>
  <c r="L206" i="2"/>
  <c r="O206" i="2"/>
  <c r="O396" i="2"/>
  <c r="L396" i="2"/>
  <c r="O233" i="2"/>
  <c r="L233" i="2"/>
  <c r="O409" i="2"/>
  <c r="L409" i="2"/>
  <c r="O572" i="2"/>
  <c r="L572" i="2"/>
  <c r="O114" i="2"/>
  <c r="L114" i="2"/>
  <c r="O295" i="2"/>
  <c r="L295" i="2"/>
  <c r="L302" i="2"/>
  <c r="O302" i="2"/>
  <c r="O384" i="2"/>
  <c r="L384" i="2"/>
  <c r="L256" i="2"/>
  <c r="O256" i="2"/>
  <c r="L28" i="2"/>
  <c r="O28" i="2"/>
  <c r="O432" i="2"/>
  <c r="L432" i="2"/>
  <c r="O416" i="2"/>
  <c r="L416" i="2"/>
  <c r="O567" i="2"/>
  <c r="L567" i="2"/>
  <c r="O51" i="2"/>
  <c r="L51" i="2"/>
  <c r="L106" i="2"/>
  <c r="O106" i="2"/>
  <c r="L276" i="2"/>
  <c r="O276" i="2"/>
  <c r="L167" i="2"/>
  <c r="O187" i="2"/>
  <c r="L187" i="2"/>
  <c r="O561" i="2"/>
  <c r="L561" i="2"/>
  <c r="O243" i="2"/>
  <c r="L243" i="2"/>
  <c r="L387" i="2"/>
  <c r="O387" i="2"/>
  <c r="O176" i="2"/>
  <c r="L176" i="2"/>
  <c r="O228" i="2"/>
  <c r="L228" i="2"/>
  <c r="L479" i="2"/>
  <c r="O479" i="2"/>
  <c r="O34" i="2"/>
  <c r="L34" i="2"/>
  <c r="L306" i="2"/>
  <c r="O306" i="2"/>
  <c r="O146" i="2"/>
  <c r="L146" i="2"/>
  <c r="L109" i="2"/>
  <c r="O109" i="2"/>
  <c r="O339" i="2"/>
  <c r="L339" i="2"/>
  <c r="O366" i="2"/>
  <c r="L366" i="2"/>
  <c r="L249" i="2"/>
  <c r="O249" i="2"/>
  <c r="L405" i="2"/>
  <c r="O405" i="2"/>
  <c r="L346" i="2"/>
  <c r="O346" i="2"/>
  <c r="O508" i="2"/>
  <c r="L508" i="2"/>
  <c r="O401" i="2"/>
  <c r="L401" i="2"/>
  <c r="L428" i="2"/>
  <c r="O428" i="2"/>
  <c r="L119" i="2"/>
  <c r="O119" i="2"/>
  <c r="O154" i="2"/>
  <c r="L154" i="2"/>
  <c r="O217" i="2"/>
  <c r="L217" i="2"/>
  <c r="O385" i="2"/>
  <c r="L385" i="2"/>
  <c r="L284" i="2"/>
  <c r="L194" i="2"/>
  <c r="O194" i="2"/>
  <c r="O332" i="2" l="1"/>
  <c r="L382" i="2"/>
  <c r="O316" i="2"/>
  <c r="L332" i="2"/>
  <c r="O374" i="2"/>
  <c r="O167" i="2"/>
  <c r="L403" i="2"/>
  <c r="O403" i="2"/>
  <c r="O361" i="2"/>
  <c r="L400" i="2"/>
  <c r="L4" i="2"/>
  <c r="L535" i="2"/>
  <c r="O535" i="2"/>
  <c r="L506" i="2"/>
  <c r="O506" i="2"/>
  <c r="L104" i="2"/>
  <c r="O104" i="2"/>
  <c r="O449" i="2"/>
  <c r="L449" i="2"/>
  <c r="O198" i="2"/>
  <c r="L198" i="2"/>
  <c r="L378" i="2"/>
  <c r="O378" i="2"/>
  <c r="L292" i="2"/>
  <c r="O292" i="2"/>
  <c r="L423" i="2"/>
  <c r="O423" i="2"/>
  <c r="O4" i="2"/>
  <c r="L576" i="2"/>
  <c r="O413" i="2"/>
  <c r="L413" i="2"/>
  <c r="O11" i="2"/>
  <c r="L50" i="2"/>
  <c r="O50" i="2"/>
  <c r="O519" i="2"/>
  <c r="L519" i="2"/>
  <c r="O539" i="2"/>
  <c r="L539" i="2"/>
  <c r="L11" i="2"/>
  <c r="O336" i="2"/>
  <c r="L336" i="2"/>
  <c r="L431" i="2"/>
  <c r="O431" i="2"/>
  <c r="O550" i="2"/>
  <c r="L550" i="2"/>
  <c r="O118" i="2"/>
  <c r="L118" i="2"/>
  <c r="O496" i="2"/>
  <c r="L496" i="2"/>
  <c r="O404" i="2"/>
  <c r="L404" i="2"/>
  <c r="O186" i="2"/>
  <c r="L186" i="2"/>
  <c r="O145" i="2"/>
  <c r="L145" i="2"/>
  <c r="O267" i="2"/>
  <c r="L267" i="2"/>
  <c r="O400" i="2" l="1"/>
  <c r="O49" i="2"/>
  <c r="L49" i="2"/>
  <c r="O395" i="2"/>
  <c r="L395" i="2"/>
  <c r="O394" i="2"/>
  <c r="L394" i="2"/>
  <c r="L373" i="2"/>
  <c r="O373" i="2"/>
  <c r="O504" i="2"/>
  <c r="L504" i="2"/>
  <c r="O315" i="2"/>
  <c r="L315" i="2"/>
  <c r="L532" i="2"/>
  <c r="O532" i="2"/>
  <c r="O421" i="2"/>
  <c r="L421" i="2"/>
  <c r="O144" i="2"/>
  <c r="L144" i="2"/>
  <c r="O185" i="2"/>
  <c r="L185" i="2"/>
  <c r="O448" i="2"/>
  <c r="L448" i="2"/>
  <c r="L562" i="2" l="1"/>
  <c r="O562" i="2"/>
  <c r="O391" i="2"/>
  <c r="L391" i="2"/>
  <c r="O18" i="2"/>
  <c r="L18" i="2"/>
  <c r="L372" i="2"/>
  <c r="O372" i="2"/>
  <c r="O530" i="2"/>
  <c r="L530" i="2"/>
  <c r="L184" i="2"/>
  <c r="O184" i="2"/>
  <c r="O10" i="2" l="1"/>
  <c r="O371" i="2"/>
  <c r="L371" i="2"/>
  <c r="O21" i="2"/>
  <c r="L21" i="2"/>
  <c r="L10" i="2"/>
  <c r="O386" i="2"/>
  <c r="L386" i="2"/>
  <c r="O476" i="2" l="1"/>
  <c r="L476" i="2"/>
  <c r="O20" i="2"/>
  <c r="L20" i="2"/>
  <c r="L19" i="2" l="1"/>
  <c r="O19" i="2"/>
  <c r="O9" i="2" l="1"/>
  <c r="L9" i="2"/>
  <c r="O141" i="2" l="1"/>
  <c r="L141" i="2"/>
  <c r="O564" i="2" l="1"/>
  <c r="L564" i="2"/>
  <c r="L578" i="2" l="1"/>
  <c r="O578" i="2"/>
</calcChain>
</file>

<file path=xl/sharedStrings.xml><?xml version="1.0" encoding="utf-8"?>
<sst xmlns="http://schemas.openxmlformats.org/spreadsheetml/2006/main" count="2542" uniqueCount="1155">
  <si>
    <t>BA0040</t>
  </si>
  <si>
    <t>S</t>
  </si>
  <si>
    <t/>
  </si>
  <si>
    <t>BA0050</t>
  </si>
  <si>
    <t>BA0051</t>
  </si>
  <si>
    <t>BA0250</t>
  </si>
  <si>
    <t>BA0061</t>
  </si>
  <si>
    <t>BA0062</t>
  </si>
  <si>
    <t>BA0063</t>
  </si>
  <si>
    <t>BA0260</t>
  </si>
  <si>
    <t>BA0240</t>
  </si>
  <si>
    <t>BA0270</t>
  </si>
  <si>
    <t>BA0220</t>
  </si>
  <si>
    <t>BA0230</t>
  </si>
  <si>
    <t>BA0280</t>
  </si>
  <si>
    <t>BA0100</t>
  </si>
  <si>
    <t>BA0290</t>
  </si>
  <si>
    <t>BA0301</t>
  </si>
  <si>
    <t>BA0303</t>
  </si>
  <si>
    <t>BA0304</t>
  </si>
  <si>
    <t>BA0305</t>
  </si>
  <si>
    <t>BA0306</t>
  </si>
  <si>
    <t>BA0307</t>
  </si>
  <si>
    <t>BA0308</t>
  </si>
  <si>
    <t>BA0320</t>
  </si>
  <si>
    <t>BA0330</t>
  </si>
  <si>
    <t>BA0340</t>
  </si>
  <si>
    <t>BA0350</t>
  </si>
  <si>
    <t>BA0360</t>
  </si>
  <si>
    <t>BA0370</t>
  </si>
  <si>
    <t>BA0380</t>
  </si>
  <si>
    <t>BA0430</t>
  </si>
  <si>
    <t>BA0440</t>
  </si>
  <si>
    <t>BA0450</t>
  </si>
  <si>
    <t>BA0500</t>
  </si>
  <si>
    <t>BA0460</t>
  </si>
  <si>
    <t>BA0980</t>
  </si>
  <si>
    <t>BA1000</t>
  </si>
  <si>
    <t>BA1010</t>
  </si>
  <si>
    <t>BA1020</t>
  </si>
  <si>
    <t>BA0570</t>
  </si>
  <si>
    <t>BA0620</t>
  </si>
  <si>
    <t>BA0610</t>
  </si>
  <si>
    <t>BA0611</t>
  </si>
  <si>
    <t>BA0550</t>
  </si>
  <si>
    <t>BA0551</t>
  </si>
  <si>
    <t>BA0630</t>
  </si>
  <si>
    <t>BA0621</t>
  </si>
  <si>
    <t>BA0631</t>
  </si>
  <si>
    <t>BA0650</t>
  </si>
  <si>
    <t>BA0660</t>
  </si>
  <si>
    <t>BA0670</t>
  </si>
  <si>
    <t>BA0680</t>
  </si>
  <si>
    <t>BA0690</t>
  </si>
  <si>
    <t>BA0910</t>
  </si>
  <si>
    <t>BA0920</t>
  </si>
  <si>
    <t>BA0930</t>
  </si>
  <si>
    <t>BA0940</t>
  </si>
  <si>
    <t>BA0950</t>
  </si>
  <si>
    <t>BA1151</t>
  </si>
  <si>
    <t>BA1160</t>
  </si>
  <si>
    <t>BA1170</t>
  </si>
  <si>
    <t>BA1180</t>
  </si>
  <si>
    <t>BA1190</t>
  </si>
  <si>
    <t>BA1152</t>
  </si>
  <si>
    <t>BA1161</t>
  </si>
  <si>
    <t>BA0790</t>
  </si>
  <si>
    <t>BA0740</t>
  </si>
  <si>
    <t>BA0760</t>
  </si>
  <si>
    <t>BA0770</t>
  </si>
  <si>
    <t>BA0780</t>
  </si>
  <si>
    <t>BA0710</t>
  </si>
  <si>
    <t>BA0720</t>
  </si>
  <si>
    <t>BA0730</t>
  </si>
  <si>
    <t>BA1050</t>
  </si>
  <si>
    <t>BA1070</t>
  </si>
  <si>
    <t>BA1080</t>
  </si>
  <si>
    <t>BA1110</t>
  </si>
  <si>
    <t>BA1130</t>
  </si>
  <si>
    <t>BA0870</t>
  </si>
  <si>
    <t>BA0880</t>
  </si>
  <si>
    <t>BA0890</t>
  </si>
  <si>
    <t>BA0820</t>
  </si>
  <si>
    <t>BA1330</t>
  </si>
  <si>
    <t>BA1300</t>
  </si>
  <si>
    <t>BA1320</t>
  </si>
  <si>
    <t>BA1290</t>
  </si>
  <si>
    <t>BA1310</t>
  </si>
  <si>
    <t>BA1340</t>
  </si>
  <si>
    <t>BA1341</t>
  </si>
  <si>
    <t>BA1210</t>
  </si>
  <si>
    <t>BA1220</t>
  </si>
  <si>
    <t>BA1230</t>
  </si>
  <si>
    <t>BA1240</t>
  </si>
  <si>
    <t>BA1250</t>
  </si>
  <si>
    <t>BA1260</t>
  </si>
  <si>
    <t>BA1270</t>
  </si>
  <si>
    <t>BA1360</t>
  </si>
  <si>
    <t>BA1370</t>
  </si>
  <si>
    <t>BA1390</t>
  </si>
  <si>
    <t>BA1400</t>
  </si>
  <si>
    <t>BA1410</t>
  </si>
  <si>
    <t>BA1420</t>
  </si>
  <si>
    <t>BA1430</t>
  </si>
  <si>
    <t>BA1440</t>
  </si>
  <si>
    <t>BA1460</t>
  </si>
  <si>
    <t>BA1470</t>
  </si>
  <si>
    <t>BA1480</t>
  </si>
  <si>
    <t>BA1530</t>
  </si>
  <si>
    <t>BA1500</t>
  </si>
  <si>
    <t>BA1510</t>
  </si>
  <si>
    <t>BA1520</t>
  </si>
  <si>
    <t>BA1540</t>
  </si>
  <si>
    <t>BA1541</t>
  </si>
  <si>
    <t>BA1542</t>
  </si>
  <si>
    <t>BA1550</t>
  </si>
  <si>
    <t>BA0510</t>
  </si>
  <si>
    <t>BA0470</t>
  </si>
  <si>
    <t>BA0970</t>
  </si>
  <si>
    <t>BA0540</t>
  </si>
  <si>
    <t>BA0541</t>
  </si>
  <si>
    <t>BA0590</t>
  </si>
  <si>
    <t>BA0591</t>
  </si>
  <si>
    <t>BA0600</t>
  </si>
  <si>
    <t>BA0601</t>
  </si>
  <si>
    <t>BA1040</t>
  </si>
  <si>
    <t>BA0810</t>
  </si>
  <si>
    <t>BA0850</t>
  </si>
  <si>
    <t>BA0860</t>
  </si>
  <si>
    <t>BA1100</t>
  </si>
  <si>
    <t>BA0080</t>
  </si>
  <si>
    <t>BA0520</t>
  </si>
  <si>
    <t>BA0480</t>
  </si>
  <si>
    <t>BA0990</t>
  </si>
  <si>
    <t>BA0560</t>
  </si>
  <si>
    <t>BA0561</t>
  </si>
  <si>
    <t>BA1060</t>
  </si>
  <si>
    <t>BA0830</t>
  </si>
  <si>
    <t>BA1120</t>
  </si>
  <si>
    <t>BA0090</t>
  </si>
  <si>
    <t>BA1890</t>
  </si>
  <si>
    <t>BA1900</t>
  </si>
  <si>
    <t>BA1660</t>
  </si>
  <si>
    <t>BA1670</t>
  </si>
  <si>
    <t>BA1650</t>
  </si>
  <si>
    <t>BA1580</t>
  </si>
  <si>
    <t>BA1590</t>
  </si>
  <si>
    <t>BA1601</t>
  </si>
  <si>
    <t>BA1602</t>
  </si>
  <si>
    <t>BA1610</t>
  </si>
  <si>
    <t>BA1620</t>
  </si>
  <si>
    <t>BA1630</t>
  </si>
  <si>
    <t>BA1640</t>
  </si>
  <si>
    <t>BA1740</t>
  </si>
  <si>
    <t>BA1720</t>
  </si>
  <si>
    <t>BA1730</t>
  </si>
  <si>
    <t>BA1760</t>
  </si>
  <si>
    <t>BA1770</t>
  </si>
  <si>
    <t>BA1790</t>
  </si>
  <si>
    <t>BA1800</t>
  </si>
  <si>
    <t>BA1810</t>
  </si>
  <si>
    <t>BA1820</t>
  </si>
  <si>
    <t>BA1830</t>
  </si>
  <si>
    <t>BA1850</t>
  </si>
  <si>
    <t>BA1860</t>
  </si>
  <si>
    <t>BA1870</t>
  </si>
  <si>
    <t>BA1831</t>
  </si>
  <si>
    <t>BA1920</t>
  </si>
  <si>
    <t>BA1930</t>
  </si>
  <si>
    <t>BA1960</t>
  </si>
  <si>
    <t>BA1940</t>
  </si>
  <si>
    <t>BA1950</t>
  </si>
  <si>
    <t>BA1970</t>
  </si>
  <si>
    <t>BA1980</t>
  </si>
  <si>
    <t>BA2000</t>
  </si>
  <si>
    <t>BA2030</t>
  </si>
  <si>
    <t>BA2020</t>
  </si>
  <si>
    <t>BA2060</t>
  </si>
  <si>
    <t>BA2050</t>
  </si>
  <si>
    <t>BA2070</t>
  </si>
  <si>
    <t>BA2061</t>
  </si>
  <si>
    <t>BA2120</t>
  </si>
  <si>
    <t>BA2160</t>
  </si>
  <si>
    <t>BA2200</t>
  </si>
  <si>
    <t>BA2130</t>
  </si>
  <si>
    <t>BA2170</t>
  </si>
  <si>
    <t>BA2210</t>
  </si>
  <si>
    <t>BA2140</t>
  </si>
  <si>
    <t>BA2180</t>
  </si>
  <si>
    <t>BA2220</t>
  </si>
  <si>
    <t>BA2380</t>
  </si>
  <si>
    <t>BA2390</t>
  </si>
  <si>
    <t>BA2400</t>
  </si>
  <si>
    <t>BA2250</t>
  </si>
  <si>
    <t>BA2290</t>
  </si>
  <si>
    <t>BA2260</t>
  </si>
  <si>
    <t>BA2300</t>
  </si>
  <si>
    <t>BA2270</t>
  </si>
  <si>
    <t>BA2310</t>
  </si>
  <si>
    <t>BA2340</t>
  </si>
  <si>
    <t>BA2350</t>
  </si>
  <si>
    <t>BA2360</t>
  </si>
  <si>
    <t>BA2430</t>
  </si>
  <si>
    <t>BA2470</t>
  </si>
  <si>
    <t>BA2440</t>
  </si>
  <si>
    <t>BA2480</t>
  </si>
  <si>
    <t>BA2450</t>
  </si>
  <si>
    <t>BA2490</t>
  </si>
  <si>
    <t>BA2540</t>
  </si>
  <si>
    <t>BA2551</t>
  </si>
  <si>
    <t>BA2550</t>
  </si>
  <si>
    <t>BA1700</t>
  </si>
  <si>
    <t>BA1690</t>
  </si>
  <si>
    <t>BA2510</t>
  </si>
  <si>
    <t>BA2520</t>
  </si>
  <si>
    <t>BA2552</t>
  </si>
  <si>
    <t>BA2570</t>
  </si>
  <si>
    <t>BA2610</t>
  </si>
  <si>
    <t>BA2600</t>
  </si>
  <si>
    <t>BA2620</t>
  </si>
  <si>
    <t>BA2640</t>
  </si>
  <si>
    <t>BA2650</t>
  </si>
  <si>
    <t>BA2671</t>
  </si>
  <si>
    <t>BA2674</t>
  </si>
  <si>
    <t>BA2675</t>
  </si>
  <si>
    <t>BA2673</t>
  </si>
  <si>
    <t>BA2676</t>
  </si>
  <si>
    <t>BA2677</t>
  </si>
  <si>
    <t>BA2672</t>
  </si>
  <si>
    <t>BA2678</t>
  </si>
  <si>
    <t>BA2681</t>
  </si>
  <si>
    <t>BA2682</t>
  </si>
  <si>
    <t>BA2683</t>
  </si>
  <si>
    <t>BA2684</t>
  </si>
  <si>
    <t>BA2685</t>
  </si>
  <si>
    <t>BA2686</t>
  </si>
  <si>
    <t>BA2890</t>
  </si>
  <si>
    <t>BA2760</t>
  </si>
  <si>
    <t>BA2840</t>
  </si>
  <si>
    <t>BA2860</t>
  </si>
  <si>
    <t>BA2870</t>
  </si>
  <si>
    <t>BA2880</t>
  </si>
  <si>
    <t>BA2850</t>
  </si>
  <si>
    <t>BA2881</t>
  </si>
  <si>
    <t>BA2882</t>
  </si>
  <si>
    <t>BA2883</t>
  </si>
  <si>
    <t>BA2884</t>
  </si>
  <si>
    <t>BA2710</t>
  </si>
  <si>
    <t>BA2720</t>
  </si>
  <si>
    <t>BA2730</t>
  </si>
  <si>
    <t>BA2740</t>
  </si>
  <si>
    <t>BA2751</t>
  </si>
  <si>
    <t>BA2741</t>
  </si>
  <si>
    <t>BA2750</t>
  </si>
  <si>
    <t>BA2780</t>
  </si>
  <si>
    <t>BA2790</t>
  </si>
  <si>
    <t>BA2800</t>
  </si>
  <si>
    <t>BA2810</t>
  </si>
  <si>
    <t>BA2811</t>
  </si>
  <si>
    <t>BA2771</t>
  </si>
  <si>
    <t>CA0120</t>
  </si>
  <si>
    <t>CA0130</t>
  </si>
  <si>
    <t>CA0140</t>
  </si>
  <si>
    <t>CA0160</t>
  </si>
  <si>
    <t>CA0170</t>
  </si>
  <si>
    <t>DA0020</t>
  </si>
  <si>
    <t>EA0270</t>
  </si>
  <si>
    <t>EA0290</t>
  </si>
  <si>
    <t>EA0330</t>
  </si>
  <si>
    <t>EA0340</t>
  </si>
  <si>
    <t>EA0450</t>
  </si>
  <si>
    <t>EA0360</t>
  </si>
  <si>
    <t>EA0380</t>
  </si>
  <si>
    <t>EA0390</t>
  </si>
  <si>
    <t>EA0400</t>
  </si>
  <si>
    <t>EA0410</t>
  </si>
  <si>
    <t>EA0420</t>
  </si>
  <si>
    <t>EA0430</t>
  </si>
  <si>
    <t>EA0440</t>
  </si>
  <si>
    <t>EA0461</t>
  </si>
  <si>
    <t>EA0470</t>
  </si>
  <si>
    <t>EA0490</t>
  </si>
  <si>
    <t>EA0500</t>
  </si>
  <si>
    <t>EA0510</t>
  </si>
  <si>
    <t>EA0520</t>
  </si>
  <si>
    <t>EA0530</t>
  </si>
  <si>
    <t>EA0540</t>
  </si>
  <si>
    <t>EA0550</t>
  </si>
  <si>
    <t>EA0300</t>
  </si>
  <si>
    <t>EA0560</t>
  </si>
  <si>
    <t>YA0020</t>
  </si>
  <si>
    <t>YA0030</t>
  </si>
  <si>
    <t>YA0050</t>
  </si>
  <si>
    <t>YA0040</t>
  </si>
  <si>
    <t>YA0070</t>
  </si>
  <si>
    <t>YA0080</t>
  </si>
  <si>
    <t>YA0090</t>
  </si>
  <si>
    <t>AA0031</t>
  </si>
  <si>
    <t>AA0032</t>
  </si>
  <si>
    <t>AA0034</t>
  </si>
  <si>
    <t>AA0035</t>
  </si>
  <si>
    <t>AA0040</t>
  </si>
  <si>
    <t>AA0036</t>
  </si>
  <si>
    <t>AA0160</t>
  </si>
  <si>
    <t>AA0150</t>
  </si>
  <si>
    <t>AA0070</t>
  </si>
  <si>
    <t>AA0170</t>
  </si>
  <si>
    <t>AA0190</t>
  </si>
  <si>
    <t>AA0200</t>
  </si>
  <si>
    <t>AA0210</t>
  </si>
  <si>
    <t>AA0220</t>
  </si>
  <si>
    <t>AA0141</t>
  </si>
  <si>
    <t>AA0171</t>
  </si>
  <si>
    <t>AA0120</t>
  </si>
  <si>
    <t>AA0130</t>
  </si>
  <si>
    <t>AA0100</t>
  </si>
  <si>
    <t>AA0080</t>
  </si>
  <si>
    <t>AA0090</t>
  </si>
  <si>
    <t>AA0230</t>
  </si>
  <si>
    <t>AA0250</t>
  </si>
  <si>
    <t>AA0260</t>
  </si>
  <si>
    <t>AA0280</t>
  </si>
  <si>
    <t>AA0290</t>
  </si>
  <si>
    <t>AA0300</t>
  </si>
  <si>
    <t>AA0310</t>
  </si>
  <si>
    <t>AA0271</t>
  </si>
  <si>
    <t>AA0660</t>
  </si>
  <si>
    <t>AA0350</t>
  </si>
  <si>
    <t>AA0360</t>
  </si>
  <si>
    <t>AA0361</t>
  </si>
  <si>
    <t>AA0370</t>
  </si>
  <si>
    <t>AA0380</t>
  </si>
  <si>
    <t>AA0390</t>
  </si>
  <si>
    <t>AA0400</t>
  </si>
  <si>
    <t>AA0410</t>
  </si>
  <si>
    <t>AA0420</t>
  </si>
  <si>
    <t>AA0430</t>
  </si>
  <si>
    <t>AA0421</t>
  </si>
  <si>
    <t>AA0422</t>
  </si>
  <si>
    <t>AA0423</t>
  </si>
  <si>
    <t>AA0424</t>
  </si>
  <si>
    <t>AA0425</t>
  </si>
  <si>
    <t>AA0460</t>
  </si>
  <si>
    <t>AA0470</t>
  </si>
  <si>
    <t>AA0471</t>
  </si>
  <si>
    <t>AA0480</t>
  </si>
  <si>
    <t>AA0490</t>
  </si>
  <si>
    <t>AA0500</t>
  </si>
  <si>
    <t>AA0510</t>
  </si>
  <si>
    <t>AA0520</t>
  </si>
  <si>
    <t>AA0530</t>
  </si>
  <si>
    <t>AA0561</t>
  </si>
  <si>
    <t>AA0541</t>
  </si>
  <si>
    <t>AA0542</t>
  </si>
  <si>
    <t>AA0550</t>
  </si>
  <si>
    <t>AA0560</t>
  </si>
  <si>
    <t>AA0580</t>
  </si>
  <si>
    <t>AA0590</t>
  </si>
  <si>
    <t>AA0440</t>
  </si>
  <si>
    <t>AA0600</t>
  </si>
  <si>
    <t>AA0601</t>
  </si>
  <si>
    <t>AA0602</t>
  </si>
  <si>
    <t>AA0620</t>
  </si>
  <si>
    <t>AA0630</t>
  </si>
  <si>
    <t>AA0631</t>
  </si>
  <si>
    <t>AA0640</t>
  </si>
  <si>
    <t>AA0650</t>
  </si>
  <si>
    <t>AA1070</t>
  </si>
  <si>
    <t>AA1080</t>
  </si>
  <si>
    <t>AA1090</t>
  </si>
  <si>
    <t>AA0680</t>
  </si>
  <si>
    <t>AA0690</t>
  </si>
  <si>
    <t>AA0700</t>
  </si>
  <si>
    <t>AA0710</t>
  </si>
  <si>
    <t>AA0720</t>
  </si>
  <si>
    <t>AA0730</t>
  </si>
  <si>
    <t>AA0740</t>
  </si>
  <si>
    <t>AA0930</t>
  </si>
  <si>
    <t>AA0870</t>
  </si>
  <si>
    <t>AA0760</t>
  </si>
  <si>
    <t>AA0810</t>
  </si>
  <si>
    <t>AA0850</t>
  </si>
  <si>
    <t>AA0780</t>
  </si>
  <si>
    <t>AA0830</t>
  </si>
  <si>
    <t>AA0790</t>
  </si>
  <si>
    <t>AA0831</t>
  </si>
  <si>
    <t>AA0820</t>
  </si>
  <si>
    <t>AA0860</t>
  </si>
  <si>
    <t>AA0900</t>
  </si>
  <si>
    <t>AA0910</t>
  </si>
  <si>
    <t>AA0920</t>
  </si>
  <si>
    <t>AA0921</t>
  </si>
  <si>
    <t>AA0950</t>
  </si>
  <si>
    <t>AA0960</t>
  </si>
  <si>
    <t>AA0970</t>
  </si>
  <si>
    <t>AA1000</t>
  </si>
  <si>
    <t>AA0990</t>
  </si>
  <si>
    <t>AA1010</t>
  </si>
  <si>
    <t>AA1020</t>
  </si>
  <si>
    <t>AA1030</t>
  </si>
  <si>
    <t>AA1040</t>
  </si>
  <si>
    <t>AA1050</t>
  </si>
  <si>
    <t>CA0040</t>
  </si>
  <si>
    <t>CA0030</t>
  </si>
  <si>
    <t>CA0020</t>
  </si>
  <si>
    <t>CA0070</t>
  </si>
  <si>
    <t>CA0080</t>
  </si>
  <si>
    <t>CA0090</t>
  </si>
  <si>
    <t>CA0100</t>
  </si>
  <si>
    <t>CA0060</t>
  </si>
  <si>
    <t>DA0010</t>
  </si>
  <si>
    <t>EA0020</t>
  </si>
  <si>
    <t>EA0040</t>
  </si>
  <si>
    <t>EA0140</t>
  </si>
  <si>
    <t>EA0080</t>
  </si>
  <si>
    <t>EA0051</t>
  </si>
  <si>
    <t>EA0060</t>
  </si>
  <si>
    <t>EA0090</t>
  </si>
  <si>
    <t>EA0100</t>
  </si>
  <si>
    <t>EA0110</t>
  </si>
  <si>
    <t>EA0120</t>
  </si>
  <si>
    <t>EA0130</t>
  </si>
  <si>
    <t>EA0160</t>
  </si>
  <si>
    <t>EA0180</t>
  </si>
  <si>
    <t>EA0190</t>
  </si>
  <si>
    <t>EA0200</t>
  </si>
  <si>
    <t>EA0210</t>
  </si>
  <si>
    <t>EA0220</t>
  </si>
  <si>
    <t>EA0230</t>
  </si>
  <si>
    <t>EA0240</t>
  </si>
  <si>
    <t>EA0250</t>
  </si>
  <si>
    <t>ASL BAT</t>
  </si>
  <si>
    <t>CE al lordo della componente sociale</t>
  </si>
  <si>
    <t>CE  componente sociale</t>
  </si>
  <si>
    <t>CE  al netto della  componente sociale</t>
  </si>
  <si>
    <t>CE COVID</t>
  </si>
  <si>
    <t>al netto COVID</t>
  </si>
  <si>
    <t>Totale ricavi</t>
  </si>
  <si>
    <t>Totale costi</t>
  </si>
  <si>
    <t>Risultato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</si>
  <si>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</si>
  <si>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</si>
  <si>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</si>
  <si>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</si>
  <si>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</si>
  <si>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</si>
  <si>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</si>
  <si>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</si>
  <si>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</si>
  <si>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</si>
  <si>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</si>
  <si>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CE Covid</t>
  </si>
  <si>
    <t>CE al netto COVID e componente sociale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</si>
  <si>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</si>
  <si>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</si>
  <si>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</si>
  <si>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</si>
  <si>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</si>
  <si>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</si>
  <si>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</si>
  <si>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A.1.A.1.1) Finanziamento indistinto</t>
  </si>
  <si>
    <t>A.1.A.1.2) Finanziamento indistinto finalizzato da Regione</t>
  </si>
  <si>
    <t>AA0033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</si>
  <si>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</si>
  <si>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</si>
  <si>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</si>
  <si>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</si>
  <si>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</si>
  <si>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</si>
  <si>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</si>
  <si>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</si>
  <si>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</si>
  <si>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A.1.B.1.1)  Contributi da Regione o Prov. Aut. (extra fondo) vincolati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</si>
  <si>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</si>
  <si>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</si>
  <si>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</si>
  <si>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</si>
  <si>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</si>
  <si>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</si>
  <si>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</si>
  <si>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</si>
  <si>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</si>
  <si>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</si>
  <si>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</si>
  <si>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</si>
  <si>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</si>
  <si>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</si>
  <si>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</si>
  <si>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</si>
  <si>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</si>
  <si>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</si>
  <si>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</si>
  <si>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</si>
  <si>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</si>
  <si>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AA0240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</si>
  <si>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</si>
  <si>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</si>
  <si>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</si>
  <si>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</si>
  <si>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</si>
  <si>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</si>
  <si>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</si>
  <si>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</si>
  <si>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</si>
  <si>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</si>
  <si>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</si>
  <si>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</si>
  <si>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</si>
  <si>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</si>
  <si>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</si>
  <si>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</si>
  <si>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</si>
  <si>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</si>
  <si>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</si>
  <si>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</si>
  <si>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</si>
  <si>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</si>
  <si>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</si>
  <si>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</si>
  <si>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</si>
  <si>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</si>
  <si>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</si>
  <si>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</si>
  <si>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</si>
  <si>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</si>
  <si>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</si>
  <si>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</si>
  <si>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</si>
  <si>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</si>
  <si>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</si>
  <si>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</si>
  <si>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</si>
  <si>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</si>
  <si>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</si>
  <si>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</si>
  <si>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</si>
  <si>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</si>
  <si>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</si>
  <si>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</si>
  <si>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</si>
  <si>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</si>
  <si>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</si>
  <si>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</si>
  <si>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</si>
  <si>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</si>
  <si>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</si>
  <si>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</si>
  <si>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</si>
  <si>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</si>
  <si>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</si>
  <si>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</si>
  <si>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</si>
  <si>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</si>
  <si>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</si>
  <si>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</si>
  <si>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</si>
  <si>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</si>
  <si>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</si>
  <si>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</si>
  <si>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</si>
  <si>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</si>
  <si>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</si>
  <si>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</si>
  <si>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</si>
  <si>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</si>
  <si>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</si>
  <si>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</si>
  <si>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</si>
  <si>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</si>
  <si>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</si>
  <si>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</si>
  <si>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</si>
  <si>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</si>
  <si>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</si>
  <si>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</si>
  <si>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</si>
  <si>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</si>
  <si>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</si>
  <si>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</si>
  <si>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</si>
  <si>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</si>
  <si>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AA0840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</si>
  <si>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</si>
  <si>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</si>
  <si>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</si>
  <si>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</si>
  <si>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</si>
  <si>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</si>
  <si>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</si>
  <si>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</si>
  <si>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</si>
  <si>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</si>
  <si>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</si>
  <si>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</si>
  <si>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</si>
  <si>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AA0940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</si>
  <si>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</si>
  <si>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</si>
  <si>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</si>
  <si>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</si>
  <si>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AA0980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</si>
  <si>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</si>
  <si>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</si>
  <si>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</si>
  <si>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</si>
  <si>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</si>
  <si>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</si>
  <si>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</si>
  <si>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</si>
  <si>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AA1060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</si>
  <si>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</si>
  <si>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</si>
  <si>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</si>
  <si>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</si>
  <si>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</si>
  <si>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</si>
  <si>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</si>
  <si>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</si>
  <si>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</si>
  <si>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</si>
  <si>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</si>
  <si>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</si>
  <si>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</si>
  <si>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</si>
  <si>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</si>
  <si>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</si>
  <si>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BA0060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</si>
  <si>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</si>
  <si>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</si>
  <si>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</si>
  <si>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</si>
  <si>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BA0070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</si>
  <si>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</si>
  <si>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</si>
  <si>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</si>
  <si>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</si>
  <si>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BA0210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</si>
  <si>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</si>
  <si>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</si>
  <si>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</si>
  <si>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</si>
  <si>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</si>
  <si>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</si>
  <si>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</si>
  <si>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</si>
  <si>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</si>
  <si>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BA0300</t>
  </si>
  <si>
    <t>B.1.A.9)  Beni e prodotti sanitari da Aziende sanitarie pubbliche della Regione</t>
  </si>
  <si>
    <t>B.1.A.9.1)  Prodotti farmaceutici ed emoderivati</t>
  </si>
  <si>
    <t>BA0302</t>
  </si>
  <si>
    <t>B.1.A.9.2)  Sangue ed emocomponenti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</si>
  <si>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</si>
  <si>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</si>
  <si>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</si>
  <si>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</si>
  <si>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</si>
  <si>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</si>
  <si>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BA0310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</si>
  <si>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</si>
  <si>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</si>
  <si>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</si>
  <si>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</si>
  <si>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</si>
  <si>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</si>
  <si>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</si>
  <si>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</si>
  <si>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</si>
  <si>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</si>
  <si>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</si>
  <si>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</si>
  <si>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</si>
  <si>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</si>
  <si>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</si>
  <si>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</si>
  <si>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</si>
  <si>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</si>
  <si>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</si>
  <si>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</si>
  <si>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</si>
  <si>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</si>
  <si>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BA0490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</si>
  <si>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</si>
  <si>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</si>
  <si>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</si>
  <si>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</si>
  <si>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BA0530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</si>
  <si>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</si>
  <si>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</si>
  <si>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</si>
  <si>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</si>
  <si>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</si>
  <si>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</si>
  <si>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</si>
  <si>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</si>
  <si>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BA0580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</si>
  <si>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</si>
  <si>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</si>
  <si>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</si>
  <si>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</si>
  <si>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</si>
  <si>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</si>
  <si>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</si>
  <si>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</si>
  <si>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</si>
  <si>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</si>
  <si>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</si>
  <si>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</si>
  <si>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</si>
  <si>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</si>
  <si>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</si>
  <si>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</si>
  <si>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</si>
  <si>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</si>
  <si>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BA0700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</si>
  <si>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</si>
  <si>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</si>
  <si>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</si>
  <si>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</si>
  <si>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</si>
  <si>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</si>
  <si>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</si>
  <si>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</si>
  <si>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</si>
  <si>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</si>
  <si>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</si>
  <si>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BA0800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</si>
  <si>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</si>
  <si>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</si>
  <si>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</si>
  <si>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</si>
  <si>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BA0840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</si>
  <si>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</si>
  <si>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</si>
  <si>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</si>
  <si>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</si>
  <si>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</si>
  <si>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</si>
  <si>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</si>
  <si>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</si>
  <si>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</si>
  <si>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</si>
  <si>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</si>
  <si>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</si>
  <si>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</si>
  <si>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BA0960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</si>
  <si>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</si>
  <si>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</si>
  <si>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</si>
  <si>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</si>
  <si>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</si>
  <si>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</si>
  <si>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</si>
  <si>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BA1030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</si>
  <si>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</si>
  <si>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</si>
  <si>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</si>
  <si>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</si>
  <si>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</si>
  <si>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</si>
  <si>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BA1090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</si>
  <si>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</si>
  <si>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</si>
  <si>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</si>
  <si>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</si>
  <si>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</si>
  <si>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</si>
  <si>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</si>
  <si>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</si>
  <si>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</si>
  <si>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</si>
  <si>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</si>
  <si>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</si>
  <si>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</si>
  <si>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</si>
  <si>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</si>
  <si>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</si>
  <si>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BA1200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</si>
  <si>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</si>
  <si>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</si>
  <si>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</si>
  <si>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</si>
  <si>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</si>
  <si>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</si>
  <si>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</si>
  <si>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</si>
  <si>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</si>
  <si>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</si>
  <si>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</si>
  <si>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</si>
  <si>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</si>
  <si>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</si>
  <si>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</si>
  <si>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</si>
  <si>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</si>
  <si>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</si>
  <si>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</si>
  <si>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</si>
  <si>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</si>
  <si>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</si>
  <si>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</si>
  <si>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</si>
  <si>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</si>
  <si>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</si>
  <si>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</si>
  <si>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</si>
  <si>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</si>
  <si>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</si>
  <si>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</si>
  <si>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</si>
  <si>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</si>
  <si>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</si>
  <si>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</si>
  <si>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</si>
  <si>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</si>
  <si>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</si>
  <si>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</si>
  <si>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</si>
  <si>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</si>
  <si>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</si>
  <si>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</si>
  <si>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</si>
  <si>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</si>
  <si>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</si>
  <si>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</si>
  <si>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</si>
  <si>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B.2.B.1.1)   Lavanderia</t>
  </si>
  <si>
    <t>B.2.B.1.2)   Pulizia</t>
  </si>
  <si>
    <t>BA1600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</si>
  <si>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</si>
  <si>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</si>
  <si>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</si>
  <si>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</si>
  <si>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</si>
  <si>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</si>
  <si>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</si>
  <si>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</si>
  <si>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</si>
  <si>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</si>
  <si>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BA1680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</si>
  <si>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</si>
  <si>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</si>
  <si>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</si>
  <si>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BA1710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</si>
  <si>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</si>
  <si>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</si>
  <si>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</si>
  <si>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</si>
  <si>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BA1750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</si>
  <si>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</si>
  <si>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</si>
  <si>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</si>
  <si>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</si>
  <si>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</si>
  <si>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</si>
  <si>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</si>
  <si>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</si>
  <si>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</si>
  <si>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</si>
  <si>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</si>
  <si>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</si>
  <si>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</si>
  <si>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</si>
  <si>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</si>
  <si>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</si>
  <si>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BA1880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</si>
  <si>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</si>
  <si>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</si>
  <si>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</si>
  <si>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</si>
  <si>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</si>
  <si>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</si>
  <si>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</si>
  <si>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</si>
  <si>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</si>
  <si>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</si>
  <si>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</si>
  <si>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</si>
  <si>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BA1990</t>
  </si>
  <si>
    <t>B.4)   Godimento di beni di terzi</t>
  </si>
  <si>
    <t>B.4.A)  Fitti passivi</t>
  </si>
  <si>
    <t>BA2010</t>
  </si>
  <si>
    <t>B.4.B)  Canoni di noleggio</t>
  </si>
  <si>
    <t>B.4.B.1) Canoni di noleggio - area sanitaria</t>
  </si>
  <si>
    <t>B.4.B.2) Canoni di noleggio - area non sanitaria</t>
  </si>
  <si>
    <t>BA2040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</si>
  <si>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</si>
  <si>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</si>
  <si>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</si>
  <si>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</si>
  <si>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</si>
  <si>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</si>
  <si>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</si>
  <si>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</si>
  <si>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</si>
  <si>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</si>
  <si>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</si>
  <si>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</si>
  <si>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</si>
  <si>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</si>
  <si>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</si>
  <si>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</si>
  <si>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BA2150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</si>
  <si>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</si>
  <si>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</si>
  <si>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</si>
  <si>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</si>
  <si>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BA2190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</si>
  <si>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</si>
  <si>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</si>
  <si>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</si>
  <si>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</si>
  <si>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</si>
  <si>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</si>
  <si>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</si>
  <si>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</si>
  <si>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</si>
  <si>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</si>
  <si>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</si>
  <si>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BA2280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</si>
  <si>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</si>
  <si>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</si>
  <si>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</si>
  <si>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</si>
  <si>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</si>
  <si>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</si>
  <si>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</si>
  <si>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</si>
  <si>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</si>
  <si>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</si>
  <si>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</si>
  <si>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BA2370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</si>
  <si>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</si>
  <si>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</si>
  <si>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</si>
  <si>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</si>
  <si>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</si>
  <si>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</si>
  <si>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</si>
  <si>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</si>
  <si>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</si>
  <si>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</si>
  <si>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</si>
  <si>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BA2460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</si>
  <si>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</si>
  <si>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</si>
  <si>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</si>
  <si>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</si>
  <si>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BA2500</t>
  </si>
  <si>
    <t>B.9)   Oneri diversi di gestione</t>
  </si>
  <si>
    <t>B.9.A)  Imposte e tasse (escluso IRAP e IRES)</t>
  </si>
  <si>
    <t>B.9.B)  Perdite su crediti</t>
  </si>
  <si>
    <t>BA2530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</si>
  <si>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</si>
  <si>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</si>
  <si>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</si>
  <si>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</si>
  <si>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</si>
  <si>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</si>
  <si>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</si>
  <si>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</si>
  <si>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</si>
  <si>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</si>
  <si>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</si>
  <si>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</si>
  <si>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</si>
  <si>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</si>
  <si>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</si>
  <si>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BA2630</t>
  </si>
  <si>
    <t>B.12) Svalutazione delle immobilizzazioni e dei crediti</t>
  </si>
  <si>
    <t>B.12.A) Svalutazione delle immobilizzazioni immateriali e materiali</t>
  </si>
  <si>
    <t>B.12.B) Svalutazione dei crediti</t>
  </si>
  <si>
    <t>BA2660</t>
  </si>
  <si>
    <t>B.13) Variazione delle rimanenze</t>
  </si>
  <si>
    <t>BA2670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</si>
  <si>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</si>
  <si>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</si>
  <si>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</si>
  <si>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</si>
  <si>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</si>
  <si>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</si>
  <si>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</si>
  <si>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</si>
  <si>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</si>
  <si>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BA2680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</si>
  <si>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</si>
  <si>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</si>
  <si>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</si>
  <si>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</si>
  <si>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</si>
  <si>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</si>
  <si>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</si>
  <si>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</si>
  <si>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</si>
  <si>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</si>
  <si>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</si>
  <si>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</si>
  <si>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</si>
  <si>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</si>
  <si>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</si>
  <si>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</si>
  <si>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</si>
  <si>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</si>
  <si>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</si>
  <si>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BA2770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</si>
  <si>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</si>
  <si>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</si>
  <si>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</si>
  <si>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</si>
  <si>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</si>
  <si>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</si>
  <si>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</si>
  <si>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</si>
  <si>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</si>
  <si>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</si>
  <si>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</si>
  <si>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</si>
  <si>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</si>
  <si>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</si>
  <si>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</si>
  <si>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</si>
  <si>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</si>
  <si>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</si>
  <si>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</si>
  <si>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</si>
  <si>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</si>
  <si>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</si>
  <si>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</si>
  <si>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</si>
  <si>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C.1.A) Interessi attivi su c/tesoreria unica</t>
  </si>
  <si>
    <t>C.1.B) Interessi attivi su c/c postali e bancari</t>
  </si>
  <si>
    <t>C.1.C) Altri interessi attivi</t>
  </si>
  <si>
    <t>CA0050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</si>
  <si>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</si>
  <si>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</si>
  <si>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</si>
  <si>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</si>
  <si>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</si>
  <si>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</si>
  <si>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CA0110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</si>
  <si>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</si>
  <si>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</si>
  <si>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</si>
  <si>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</si>
  <si>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</si>
  <si>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</si>
  <si>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</si>
  <si>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</si>
  <si>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</si>
  <si>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</si>
  <si>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</si>
  <si>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</si>
  <si>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</si>
  <si>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</si>
  <si>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</si>
  <si>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</si>
  <si>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</si>
  <si>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</si>
  <si>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E.1.A) Plusvalenze</t>
  </si>
  <si>
    <t>EA0030</t>
  </si>
  <si>
    <t>E.1.B) Altri proventi straordinari</t>
  </si>
  <si>
    <t>E.1.B.1) Proventi da donazioni e liberalità diverse</t>
  </si>
  <si>
    <t>EA0050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</si>
  <si>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</si>
  <si>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</si>
  <si>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</si>
  <si>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EA0070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</si>
  <si>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</si>
  <si>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</si>
  <si>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</si>
  <si>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</si>
  <si>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</si>
  <si>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</si>
  <si>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</si>
  <si>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</si>
  <si>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</si>
  <si>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</si>
  <si>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</si>
  <si>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</si>
  <si>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</si>
  <si>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</si>
  <si>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</si>
  <si>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</si>
  <si>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</si>
  <si>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</si>
  <si>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</si>
  <si>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</si>
  <si>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</si>
  <si>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EA0260</t>
  </si>
  <si>
    <t>E.2) Oneri straordinari</t>
  </si>
  <si>
    <t>E.2.A) Minusvalenze</t>
  </si>
  <si>
    <t>EA0280</t>
  </si>
  <si>
    <t>E.2.B) Altri oneri straordinari</t>
  </si>
  <si>
    <t>E.2.B.1) Oneri tributari da esercizi precedenti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</si>
  <si>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</si>
  <si>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</si>
  <si>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</si>
  <si>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</si>
  <si>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</si>
  <si>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</si>
  <si>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</si>
  <si>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EA0350</t>
  </si>
  <si>
    <t>E.2.B.3.2) Sopravvenienze passive v/terzi</t>
  </si>
  <si>
    <t>E.2.B.3.2.A) Sopravvenienze passive v/terzi relative alla mobilità extraregionale</t>
  </si>
  <si>
    <t>EA0370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</si>
  <si>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</si>
  <si>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</si>
  <si>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</si>
  <si>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</si>
  <si>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</si>
  <si>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</si>
  <si>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</si>
  <si>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</si>
  <si>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</si>
  <si>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EA0460</t>
  </si>
  <si>
    <t>E.2.B.4) Insussistenze passive</t>
  </si>
  <si>
    <t>E.2.B.4.1) Insussistenze passive per quote F.S. vincolato</t>
  </si>
  <si>
    <t>E.2.B.4.2) Insussistenze passive v/Aziende sanitarie pubbliche della Regione</t>
  </si>
  <si>
    <t>EA0480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</si>
  <si>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</si>
  <si>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</si>
  <si>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</si>
  <si>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</si>
  <si>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</si>
  <si>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</si>
  <si>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</si>
  <si>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</si>
  <si>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</si>
  <si>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</si>
  <si>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</si>
  <si>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</si>
  <si>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</si>
  <si>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</si>
  <si>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</si>
  <si>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</si>
  <si>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</si>
  <si>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</si>
  <si>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</si>
  <si>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</si>
  <si>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YA0060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</si>
  <si>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</si>
  <si>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</si>
  <si>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</si>
  <si>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</si>
  <si>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</si>
  <si>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</si>
  <si>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</si>
  <si>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</si>
  <si>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CE_BILANCIO DI PREVISIONE 2024</t>
  </si>
  <si>
    <t xml:space="preserve">             Data 27/12/2023</t>
  </si>
  <si>
    <t>Dott. Ivan Viggiano</t>
  </si>
  <si>
    <t xml:space="preserve">                                         dott.ssa Tiziana Dimatteo</t>
  </si>
  <si>
    <t xml:space="preserve">        Dirigente f.f. dell'AGREF</t>
  </si>
  <si>
    <t xml:space="preserve">                                             Direttrice Generale</t>
  </si>
  <si>
    <t xml:space="preserve">                                       Direttore Amministrativo</t>
  </si>
  <si>
    <t xml:space="preserve">       dott.ssa Sonia Pirelli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</si>
</sst>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1.5"/>
      <color indexed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i/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color indexed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164" fontId="3" fillId="0" borderId="0" applyNumberFormat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</cellStyleXfs>
  <cellXfs count="398">
    <xf numFmtId="0" fontId="0" fillId="0" borderId="0" xfId="0"/>
    <xf numFmtId="0" fontId="4" fillId="2" borderId="0" xfId="7" applyFont="1" applyFill="1" applyAlignment="1">
      <alignment vertical="center"/>
    </xf>
    <xf numFmtId="0" fontId="8" fillId="2" borderId="0" xfId="7" applyFont="1" applyFill="1" applyAlignment="1">
      <alignment vertical="center"/>
    </xf>
    <xf numFmtId="0" fontId="4" fillId="0" borderId="0" xfId="7" applyFont="1" applyAlignment="1">
      <alignment horizontal="center" vertical="center"/>
    </xf>
    <xf numFmtId="43" fontId="4" fillId="0" borderId="0" xfId="8" applyFont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43" fontId="5" fillId="0" borderId="0" xfId="8" applyFont="1" applyFill="1" applyAlignment="1">
      <alignment horizontal="center" vertical="center"/>
    </xf>
    <xf numFmtId="43" fontId="5" fillId="0" borderId="2" xfId="8" applyFont="1" applyFill="1" applyBorder="1" applyAlignment="1">
      <alignment horizontal="left" vertical="center" wrapText="1"/>
    </xf>
    <xf numFmtId="0" fontId="5" fillId="2" borderId="3" xfId="7" applyFont="1" applyFill="1" applyBorder="1" applyAlignment="1">
      <alignment horizontal="center" vertical="center"/>
    </xf>
    <xf numFmtId="0" fontId="4" fillId="2" borderId="0" xfId="7" applyFont="1" applyFill="1" applyAlignment="1">
      <alignment horizontal="center" vertical="center"/>
    </xf>
    <xf numFmtId="0" fontId="2" fillId="3" borderId="0" xfId="7" applyFont="1" applyFill="1" applyAlignment="1">
      <alignment vertical="center"/>
    </xf>
    <xf numFmtId="0" fontId="4" fillId="3" borderId="0" xfId="7" applyFont="1" applyFill="1" applyAlignment="1">
      <alignment vertical="center"/>
    </xf>
    <xf numFmtId="0" fontId="4" fillId="4" borderId="0" xfId="7" applyFont="1" applyFill="1" applyAlignment="1">
      <alignment vertical="center"/>
    </xf>
    <xf numFmtId="0" fontId="9" fillId="2" borderId="0" xfId="7" applyFont="1" applyFill="1" applyAlignment="1">
      <alignment vertical="center"/>
    </xf>
    <xf numFmtId="0" fontId="5" fillId="2" borderId="0" xfId="7" applyFont="1" applyFill="1" applyAlignment="1">
      <alignment horizontal="right" vertical="center"/>
    </xf>
    <xf numFmtId="43" fontId="4" fillId="0" borderId="0" xfId="8" applyFont="1" applyBorder="1" applyAlignment="1">
      <alignment horizontal="center" vertical="center"/>
    </xf>
    <xf numFmtId="164" fontId="4" fillId="5" borderId="3" xfId="1" applyFont="1" applyFill="1" applyBorder="1" applyAlignment="1">
      <alignment horizontal="center" vertical="center"/>
    </xf>
    <xf numFmtId="43" fontId="4" fillId="0" borderId="2" xfId="7" applyNumberFormat="1" applyFont="1" applyBorder="1" applyAlignment="1">
      <alignment horizontal="center" vertical="center"/>
    </xf>
    <xf numFmtId="43" fontId="4" fillId="2" borderId="0" xfId="7" applyNumberFormat="1" applyFont="1" applyFill="1" applyAlignment="1">
      <alignment horizontal="center" vertical="center"/>
    </xf>
    <xf numFmtId="164" fontId="4" fillId="6" borderId="3" xfId="1" applyFont="1" applyFill="1" applyBorder="1" applyAlignment="1">
      <alignment horizontal="center" vertical="center"/>
    </xf>
    <xf numFmtId="43" fontId="5" fillId="7" borderId="2" xfId="7" applyNumberFormat="1" applyFont="1" applyFill="1" applyBorder="1" applyAlignment="1">
      <alignment horizontal="center" vertical="center"/>
    </xf>
    <xf numFmtId="43" fontId="5" fillId="0" borderId="0" xfId="8" applyFont="1" applyFill="1" applyBorder="1" applyAlignment="1">
      <alignment horizontal="center" vertical="center"/>
    </xf>
    <xf numFmtId="43" fontId="5" fillId="0" borderId="2" xfId="7" applyNumberFormat="1" applyFont="1" applyBorder="1" applyAlignment="1">
      <alignment horizontal="center" vertical="center"/>
    </xf>
    <xf numFmtId="43" fontId="2" fillId="3" borderId="0" xfId="7" applyNumberFormat="1" applyFont="1" applyFill="1" applyAlignment="1">
      <alignment vertical="center"/>
    </xf>
    <xf numFmtId="0" fontId="5" fillId="2" borderId="0" xfId="7" applyFont="1" applyFill="1" applyAlignment="1">
      <alignment horizontal="center" vertical="center"/>
    </xf>
    <xf numFmtId="43" fontId="4" fillId="2" borderId="0" xfId="8" applyFont="1" applyFill="1" applyBorder="1" applyAlignment="1">
      <alignment horizontal="center" vertical="center"/>
    </xf>
    <xf numFmtId="0" fontId="4" fillId="0" borderId="0" xfId="7" applyFont="1" applyAlignment="1">
      <alignment vertical="center"/>
    </xf>
    <xf numFmtId="43" fontId="4" fillId="2" borderId="0" xfId="7" applyNumberFormat="1" applyFont="1" applyFill="1" applyAlignment="1">
      <alignment vertical="center"/>
    </xf>
    <xf numFmtId="0" fontId="5" fillId="2" borderId="0" xfId="7" applyFont="1" applyFill="1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43" fontId="5" fillId="0" borderId="0" xfId="8" applyFont="1" applyAlignment="1">
      <alignment horizontal="center" vertical="center" wrapText="1"/>
    </xf>
    <xf numFmtId="43" fontId="5" fillId="2" borderId="0" xfId="8" applyFont="1" applyFill="1" applyAlignment="1">
      <alignment horizontal="center" vertical="center" wrapText="1"/>
    </xf>
    <xf numFmtId="0" fontId="4" fillId="2" borderId="0" xfId="7" applyFont="1" applyFill="1" applyAlignment="1">
      <alignment vertical="center" wrapText="1"/>
    </xf>
    <xf numFmtId="0" fontId="4" fillId="2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vertical="center" wrapText="1"/>
    </xf>
    <xf numFmtId="0" fontId="4" fillId="3" borderId="0" xfId="7" applyFont="1" applyFill="1" applyAlignment="1">
      <alignment vertical="center" wrapText="1"/>
    </xf>
    <xf numFmtId="0" fontId="4" fillId="4" borderId="0" xfId="7" applyFont="1" applyFill="1" applyAlignment="1">
      <alignment vertical="center" wrapText="1"/>
    </xf>
    <xf numFmtId="0" fontId="10" fillId="8" borderId="6" xfId="10" applyFont="1" applyFill="1" applyBorder="1" applyAlignment="1">
      <alignment horizontal="center" vertical="center"/>
    </xf>
    <xf numFmtId="0" fontId="10" fillId="8" borderId="7" xfId="10" applyFont="1" applyFill="1" applyBorder="1" applyAlignment="1">
      <alignment horizontal="center" vertical="center" wrapText="1"/>
    </xf>
    <xf numFmtId="0" fontId="10" fillId="8" borderId="7" xfId="10" applyFont="1" applyFill="1" applyBorder="1" applyAlignment="1">
      <alignment horizontal="center" vertical="center"/>
    </xf>
    <xf numFmtId="43" fontId="10" fillId="8" borderId="7" xfId="8" applyFont="1" applyFill="1" applyBorder="1" applyAlignment="1">
      <alignment horizontal="center" vertical="center" wrapText="1"/>
    </xf>
    <xf numFmtId="43" fontId="10" fillId="8" borderId="2" xfId="9" applyFont="1" applyFill="1" applyBorder="1" applyAlignment="1">
      <alignment horizontal="center" vertical="center" wrapText="1"/>
    </xf>
    <xf numFmtId="43" fontId="10" fillId="8" borderId="9" xfId="9" applyFont="1" applyFill="1" applyBorder="1" applyAlignment="1">
      <alignment horizontal="center" vertical="center"/>
    </xf>
    <xf numFmtId="43" fontId="10" fillId="0" borderId="2" xfId="9" applyFont="1" applyFill="1" applyBorder="1" applyAlignment="1">
      <alignment horizontal="center" vertical="center" wrapText="1"/>
    </xf>
    <xf numFmtId="43" fontId="10" fillId="8" borderId="3" xfId="9" applyFont="1" applyFill="1" applyBorder="1" applyAlignment="1">
      <alignment horizontal="center" vertical="center" wrapText="1"/>
    </xf>
    <xf numFmtId="0" fontId="5" fillId="3" borderId="0" xfId="5" applyFont="1" applyFill="1" applyAlignment="1">
      <alignment vertical="center" wrapText="1"/>
    </xf>
    <xf numFmtId="0" fontId="5" fillId="0" borderId="0" xfId="7" applyFont="1" applyAlignment="1">
      <alignment vertical="center" wrapText="1"/>
    </xf>
    <xf numFmtId="0" fontId="5" fillId="3" borderId="0" xfId="5" applyFont="1" applyFill="1" applyAlignment="1">
      <alignment vertical="center"/>
    </xf>
    <xf numFmtId="0" fontId="4" fillId="0" borderId="10" xfId="5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 wrapText="1"/>
    </xf>
    <xf numFmtId="0" fontId="11" fillId="0" borderId="14" xfId="5" applyFont="1" applyBorder="1" applyAlignment="1">
      <alignment vertical="center" wrapText="1"/>
    </xf>
    <xf numFmtId="43" fontId="5" fillId="0" borderId="14" xfId="8" applyFont="1" applyBorder="1" applyAlignment="1">
      <alignment horizontal="left" vertical="center" wrapText="1"/>
    </xf>
    <xf numFmtId="0" fontId="5" fillId="0" borderId="2" xfId="7" applyFont="1" applyBorder="1" applyAlignment="1">
      <alignment vertical="center" wrapText="1"/>
    </xf>
    <xf numFmtId="0" fontId="5" fillId="0" borderId="3" xfId="7" applyFont="1" applyBorder="1" applyAlignment="1">
      <alignment vertical="center" wrapText="1"/>
    </xf>
    <xf numFmtId="0" fontId="5" fillId="4" borderId="0" xfId="7" applyFont="1" applyFill="1" applyAlignment="1">
      <alignment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17" xfId="5" applyFont="1" applyBorder="1" applyAlignment="1">
      <alignment horizontal="center" vertical="center" wrapText="1"/>
    </xf>
    <xf numFmtId="0" fontId="4" fillId="0" borderId="18" xfId="5" applyFont="1" applyBorder="1" applyAlignment="1">
      <alignment horizontal="center" vertical="center" wrapText="1"/>
    </xf>
    <xf numFmtId="0" fontId="5" fillId="0" borderId="19" xfId="5" applyFont="1" applyBorder="1" applyAlignment="1">
      <alignment horizontal="center" vertical="center" wrapText="1"/>
    </xf>
    <xf numFmtId="0" fontId="5" fillId="5" borderId="20" xfId="5" applyFont="1" applyFill="1" applyBorder="1" applyAlignment="1">
      <alignment vertical="center" wrapText="1"/>
    </xf>
    <xf numFmtId="43" fontId="5" fillId="5" borderId="20" xfId="9" applyFont="1" applyFill="1" applyBorder="1" applyAlignment="1">
      <alignment horizontal="right" vertical="center" wrapText="1"/>
    </xf>
    <xf numFmtId="43" fontId="5" fillId="5" borderId="2" xfId="9" applyFont="1" applyFill="1" applyBorder="1" applyAlignment="1">
      <alignment horizontal="right" vertical="center" wrapText="1"/>
    </xf>
    <xf numFmtId="43" fontId="5" fillId="0" borderId="0" xfId="9" applyFont="1" applyFill="1" applyBorder="1" applyAlignment="1">
      <alignment horizontal="right" vertical="center" wrapText="1"/>
    </xf>
    <xf numFmtId="43" fontId="5" fillId="5" borderId="18" xfId="9" applyFont="1" applyFill="1" applyBorder="1" applyAlignment="1">
      <alignment horizontal="right" vertical="center" wrapText="1"/>
    </xf>
    <xf numFmtId="0" fontId="4" fillId="0" borderId="21" xfId="5" applyFont="1" applyBorder="1" applyAlignment="1">
      <alignment horizontal="center" vertical="center" wrapText="1"/>
    </xf>
    <xf numFmtId="0" fontId="12" fillId="0" borderId="22" xfId="5" applyFont="1" applyBorder="1" applyAlignment="1">
      <alignment horizontal="center" vertical="center" wrapText="1"/>
    </xf>
    <xf numFmtId="0" fontId="13" fillId="0" borderId="23" xfId="5" applyFont="1" applyBorder="1" applyAlignment="1">
      <alignment horizontal="center" vertical="center" wrapText="1"/>
    </xf>
    <xf numFmtId="0" fontId="13" fillId="9" borderId="24" xfId="5" applyFont="1" applyFill="1" applyBorder="1" applyAlignment="1">
      <alignment vertical="center" wrapText="1"/>
    </xf>
    <xf numFmtId="43" fontId="5" fillId="9" borderId="24" xfId="9" applyFont="1" applyFill="1" applyBorder="1" applyAlignment="1">
      <alignment horizontal="right" vertical="center" wrapText="1"/>
    </xf>
    <xf numFmtId="43" fontId="5" fillId="9" borderId="2" xfId="9" applyFont="1" applyFill="1" applyBorder="1" applyAlignment="1">
      <alignment horizontal="right" vertical="center" wrapText="1"/>
    </xf>
    <xf numFmtId="43" fontId="5" fillId="9" borderId="25" xfId="9" applyFont="1" applyFill="1" applyBorder="1" applyAlignment="1">
      <alignment horizontal="right" vertical="center" wrapText="1"/>
    </xf>
    <xf numFmtId="0" fontId="13" fillId="0" borderId="0" xfId="7" applyFont="1" applyAlignment="1">
      <alignment vertical="center" wrapText="1"/>
    </xf>
    <xf numFmtId="0" fontId="13" fillId="4" borderId="0" xfId="7" applyFont="1" applyFill="1" applyAlignment="1">
      <alignment vertical="center" wrapText="1"/>
    </xf>
    <xf numFmtId="0" fontId="4" fillId="0" borderId="22" xfId="5" applyFont="1" applyBorder="1" applyAlignment="1">
      <alignment horizontal="center" vertical="center" wrapText="1"/>
    </xf>
    <xf numFmtId="0" fontId="12" fillId="0" borderId="23" xfId="5" applyFont="1" applyBorder="1" applyAlignment="1">
      <alignment horizontal="center" vertical="center" wrapText="1"/>
    </xf>
    <xf numFmtId="0" fontId="12" fillId="10" borderId="24" xfId="5" applyFont="1" applyFill="1" applyBorder="1" applyAlignment="1">
      <alignment vertical="center" wrapText="1"/>
    </xf>
    <xf numFmtId="43" fontId="12" fillId="10" borderId="24" xfId="9" applyFont="1" applyFill="1" applyBorder="1" applyAlignment="1">
      <alignment horizontal="right" vertical="center" wrapText="1"/>
    </xf>
    <xf numFmtId="43" fontId="12" fillId="10" borderId="22" xfId="9" applyFont="1" applyFill="1" applyBorder="1" applyAlignment="1">
      <alignment horizontal="right" vertical="center" wrapText="1"/>
    </xf>
    <xf numFmtId="43" fontId="12" fillId="10" borderId="2" xfId="9" applyFont="1" applyFill="1" applyBorder="1" applyAlignment="1">
      <alignment horizontal="right" vertical="center" wrapText="1"/>
    </xf>
    <xf numFmtId="43" fontId="12" fillId="0" borderId="0" xfId="9" applyFont="1" applyFill="1" applyBorder="1" applyAlignment="1">
      <alignment horizontal="right" vertical="center" wrapText="1"/>
    </xf>
    <xf numFmtId="43" fontId="12" fillId="10" borderId="25" xfId="9" applyFont="1" applyFill="1" applyBorder="1" applyAlignment="1">
      <alignment horizontal="right" vertical="center" wrapText="1"/>
    </xf>
    <xf numFmtId="0" fontId="4" fillId="0" borderId="0" xfId="7" applyFont="1" applyAlignment="1">
      <alignment vertical="center" wrapText="1"/>
    </xf>
    <xf numFmtId="0" fontId="4" fillId="0" borderId="23" xfId="5" applyFont="1" applyBorder="1" applyAlignment="1">
      <alignment horizontal="center" vertical="center" wrapText="1"/>
    </xf>
    <xf numFmtId="0" fontId="4" fillId="0" borderId="24" xfId="5" applyFont="1" applyBorder="1" applyAlignment="1">
      <alignment vertical="center" wrapText="1"/>
    </xf>
    <xf numFmtId="43" fontId="4" fillId="0" borderId="24" xfId="8" applyFont="1" applyBorder="1" applyAlignment="1">
      <alignment horizontal="left" vertical="center" wrapText="1"/>
    </xf>
    <xf numFmtId="43" fontId="4" fillId="0" borderId="2" xfId="9" applyFont="1" applyBorder="1" applyAlignment="1">
      <alignment horizontal="right" vertical="center" wrapText="1"/>
    </xf>
    <xf numFmtId="43" fontId="4" fillId="0" borderId="0" xfId="9" applyFont="1" applyFill="1" applyBorder="1" applyAlignment="1">
      <alignment horizontal="right" vertical="center" wrapText="1"/>
    </xf>
    <xf numFmtId="43" fontId="4" fillId="0" borderId="25" xfId="9" applyFont="1" applyBorder="1" applyAlignment="1">
      <alignment horizontal="right" vertical="center" wrapText="1"/>
    </xf>
    <xf numFmtId="0" fontId="4" fillId="3" borderId="2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vertical="center" wrapText="1"/>
    </xf>
    <xf numFmtId="43" fontId="4" fillId="3" borderId="24" xfId="8" applyFont="1" applyFill="1" applyBorder="1" applyAlignment="1">
      <alignment horizontal="left" vertical="center" wrapText="1"/>
    </xf>
    <xf numFmtId="0" fontId="12" fillId="3" borderId="24" xfId="5" applyFont="1" applyFill="1" applyBorder="1" applyAlignment="1">
      <alignment vertical="center" wrapText="1"/>
    </xf>
    <xf numFmtId="43" fontId="12" fillId="3" borderId="24" xfId="8" applyFont="1" applyFill="1" applyBorder="1" applyAlignment="1">
      <alignment horizontal="left" vertical="center" wrapText="1"/>
    </xf>
    <xf numFmtId="43" fontId="12" fillId="0" borderId="2" xfId="9" applyFont="1" applyBorder="1" applyAlignment="1">
      <alignment horizontal="right" vertical="center" wrapText="1"/>
    </xf>
    <xf numFmtId="43" fontId="12" fillId="10" borderId="24" xfId="8" applyFont="1" applyFill="1" applyBorder="1" applyAlignment="1">
      <alignment horizontal="left" vertical="center" wrapText="1"/>
    </xf>
    <xf numFmtId="0" fontId="13" fillId="9" borderId="24" xfId="5" applyFont="1" applyFill="1" applyBorder="1" applyAlignment="1">
      <alignment horizontal="left" vertical="center" wrapText="1"/>
    </xf>
    <xf numFmtId="43" fontId="4" fillId="10" borderId="22" xfId="9" applyFont="1" applyFill="1" applyBorder="1" applyAlignment="1">
      <alignment horizontal="right" vertical="center" wrapText="1"/>
    </xf>
    <xf numFmtId="43" fontId="4" fillId="10" borderId="2" xfId="9" applyFont="1" applyFill="1" applyBorder="1" applyAlignment="1">
      <alignment horizontal="right" vertical="center" wrapText="1"/>
    </xf>
    <xf numFmtId="43" fontId="4" fillId="10" borderId="25" xfId="9" applyFont="1" applyFill="1" applyBorder="1" applyAlignment="1">
      <alignment horizontal="right" vertical="center" wrapText="1"/>
    </xf>
    <xf numFmtId="43" fontId="4" fillId="0" borderId="24" xfId="8" applyFont="1" applyBorder="1" applyAlignment="1">
      <alignment horizontal="center" vertical="center" wrapText="1"/>
    </xf>
    <xf numFmtId="43" fontId="4" fillId="10" borderId="24" xfId="9" applyFont="1" applyFill="1" applyBorder="1" applyAlignment="1">
      <alignment horizontal="right" vertical="center" wrapText="1"/>
    </xf>
    <xf numFmtId="0" fontId="4" fillId="3" borderId="21" xfId="5" applyFont="1" applyFill="1" applyBorder="1" applyAlignment="1">
      <alignment horizontal="center" vertical="center" wrapText="1"/>
    </xf>
    <xf numFmtId="0" fontId="4" fillId="3" borderId="22" xfId="5" applyFont="1" applyFill="1" applyBorder="1" applyAlignment="1">
      <alignment horizontal="center" vertical="center" wrapText="1"/>
    </xf>
    <xf numFmtId="43" fontId="12" fillId="10" borderId="24" xfId="9" applyFont="1" applyFill="1" applyBorder="1" applyAlignment="1">
      <alignment horizontal="left" vertical="center" wrapText="1"/>
    </xf>
    <xf numFmtId="43" fontId="12" fillId="10" borderId="2" xfId="9" applyFont="1" applyFill="1" applyBorder="1" applyAlignment="1">
      <alignment horizontal="left" vertical="center" wrapText="1"/>
    </xf>
    <xf numFmtId="43" fontId="12" fillId="0" borderId="0" xfId="9" applyFont="1" applyFill="1" applyBorder="1" applyAlignment="1">
      <alignment horizontal="left" vertical="center" wrapText="1"/>
    </xf>
    <xf numFmtId="43" fontId="12" fillId="10" borderId="25" xfId="9" applyFont="1" applyFill="1" applyBorder="1" applyAlignment="1">
      <alignment horizontal="left" vertical="center" wrapText="1"/>
    </xf>
    <xf numFmtId="43" fontId="13" fillId="9" borderId="24" xfId="8" applyFont="1" applyFill="1" applyBorder="1" applyAlignment="1">
      <alignment horizontal="left" vertical="center" wrapText="1"/>
    </xf>
    <xf numFmtId="43" fontId="13" fillId="9" borderId="22" xfId="9" applyFont="1" applyFill="1" applyBorder="1" applyAlignment="1">
      <alignment horizontal="right" vertical="center" wrapText="1"/>
    </xf>
    <xf numFmtId="43" fontId="13" fillId="9" borderId="2" xfId="9" applyFont="1" applyFill="1" applyBorder="1" applyAlignment="1">
      <alignment horizontal="right" vertical="center" wrapText="1"/>
    </xf>
    <xf numFmtId="43" fontId="13" fillId="0" borderId="0" xfId="9" applyFont="1" applyFill="1" applyBorder="1" applyAlignment="1">
      <alignment horizontal="right" vertical="center" wrapText="1"/>
    </xf>
    <xf numFmtId="43" fontId="13" fillId="9" borderId="25" xfId="9" applyFont="1" applyFill="1" applyBorder="1" applyAlignment="1">
      <alignment horizontal="right" vertical="center" wrapText="1"/>
    </xf>
    <xf numFmtId="0" fontId="5" fillId="0" borderId="23" xfId="5" applyFont="1" applyBorder="1" applyAlignment="1">
      <alignment horizontal="center" vertical="center" wrapText="1"/>
    </xf>
    <xf numFmtId="0" fontId="5" fillId="5" borderId="24" xfId="5" applyFont="1" applyFill="1" applyBorder="1" applyAlignment="1">
      <alignment vertical="center" wrapText="1"/>
    </xf>
    <xf numFmtId="43" fontId="5" fillId="5" borderId="24" xfId="9" applyFont="1" applyFill="1" applyBorder="1" applyAlignment="1">
      <alignment horizontal="right" vertical="center" wrapText="1"/>
    </xf>
    <xf numFmtId="43" fontId="5" fillId="5" borderId="22" xfId="9" applyFont="1" applyFill="1" applyBorder="1" applyAlignment="1">
      <alignment horizontal="right" vertical="center" wrapText="1"/>
    </xf>
    <xf numFmtId="43" fontId="5" fillId="5" borderId="25" xfId="9" applyFont="1" applyFill="1" applyBorder="1" applyAlignment="1">
      <alignment horizontal="right" vertical="center" wrapText="1"/>
    </xf>
    <xf numFmtId="43" fontId="4" fillId="9" borderId="2" xfId="9" applyFont="1" applyFill="1" applyBorder="1" applyAlignment="1">
      <alignment horizontal="right" vertical="center" wrapText="1"/>
    </xf>
    <xf numFmtId="43" fontId="4" fillId="9" borderId="25" xfId="9" applyFont="1" applyFill="1" applyBorder="1" applyAlignment="1">
      <alignment horizontal="right" vertical="center" wrapText="1"/>
    </xf>
    <xf numFmtId="43" fontId="4" fillId="5" borderId="24" xfId="9" applyFont="1" applyFill="1" applyBorder="1" applyAlignment="1">
      <alignment horizontal="right" vertical="center" wrapText="1"/>
    </xf>
    <xf numFmtId="43" fontId="4" fillId="5" borderId="2" xfId="9" applyFont="1" applyFill="1" applyBorder="1" applyAlignment="1">
      <alignment horizontal="right" vertical="center" wrapText="1"/>
    </xf>
    <xf numFmtId="43" fontId="4" fillId="5" borderId="25" xfId="9" applyFont="1" applyFill="1" applyBorder="1" applyAlignment="1">
      <alignment horizontal="right" vertical="center" wrapText="1"/>
    </xf>
    <xf numFmtId="0" fontId="2" fillId="4" borderId="0" xfId="7" applyFont="1" applyFill="1" applyAlignment="1">
      <alignment vertical="center" wrapText="1"/>
    </xf>
    <xf numFmtId="43" fontId="4" fillId="9" borderId="24" xfId="9" applyFont="1" applyFill="1" applyBorder="1" applyAlignment="1">
      <alignment horizontal="right" vertical="center" wrapText="1"/>
    </xf>
    <xf numFmtId="43" fontId="4" fillId="0" borderId="24" xfId="8" applyFont="1" applyBorder="1" applyAlignment="1">
      <alignment vertical="center" wrapText="1"/>
    </xf>
    <xf numFmtId="43" fontId="12" fillId="10" borderId="24" xfId="8" applyFont="1" applyFill="1" applyBorder="1" applyAlignment="1">
      <alignment vertical="center" wrapText="1"/>
    </xf>
    <xf numFmtId="0" fontId="12" fillId="10" borderId="2" xfId="5" applyFont="1" applyFill="1" applyBorder="1" applyAlignment="1">
      <alignment vertical="center" wrapText="1"/>
    </xf>
    <xf numFmtId="0" fontId="12" fillId="0" borderId="0" xfId="5" applyFont="1" applyAlignment="1">
      <alignment vertical="center" wrapText="1"/>
    </xf>
    <xf numFmtId="0" fontId="12" fillId="10" borderId="25" xfId="5" applyFont="1" applyFill="1" applyBorder="1" applyAlignment="1">
      <alignment vertical="center" wrapText="1"/>
    </xf>
    <xf numFmtId="164" fontId="12" fillId="10" borderId="24" xfId="5" applyNumberFormat="1" applyFont="1" applyFill="1" applyBorder="1" applyAlignment="1">
      <alignment vertical="center" wrapText="1"/>
    </xf>
    <xf numFmtId="164" fontId="12" fillId="10" borderId="2" xfId="5" applyNumberFormat="1" applyFont="1" applyFill="1" applyBorder="1" applyAlignment="1">
      <alignment vertical="center" wrapText="1"/>
    </xf>
    <xf numFmtId="164" fontId="12" fillId="0" borderId="0" xfId="5" applyNumberFormat="1" applyFont="1" applyAlignment="1">
      <alignment vertical="center" wrapText="1"/>
    </xf>
    <xf numFmtId="164" fontId="12" fillId="10" borderId="25" xfId="5" applyNumberFormat="1" applyFont="1" applyFill="1" applyBorder="1" applyAlignment="1">
      <alignment vertical="center" wrapText="1"/>
    </xf>
    <xf numFmtId="43" fontId="4" fillId="0" borderId="24" xfId="9" applyFont="1" applyBorder="1" applyAlignment="1">
      <alignment horizontal="right" vertical="center" wrapText="1"/>
    </xf>
    <xf numFmtId="0" fontId="4" fillId="3" borderId="0" xfId="7" applyFont="1" applyFill="1" applyAlignment="1">
      <alignment horizontal="left" vertical="center" wrapText="1"/>
    </xf>
    <xf numFmtId="0" fontId="4" fillId="4" borderId="0" xfId="7" applyFont="1" applyFill="1" applyAlignment="1">
      <alignment horizontal="left" vertical="center" wrapText="1"/>
    </xf>
    <xf numFmtId="0" fontId="12" fillId="0" borderId="24" xfId="5" applyFont="1" applyBorder="1" applyAlignment="1">
      <alignment vertical="center" wrapText="1"/>
    </xf>
    <xf numFmtId="43" fontId="12" fillId="0" borderId="24" xfId="8" applyFont="1" applyBorder="1" applyAlignment="1">
      <alignment horizontal="left" vertical="center" wrapText="1"/>
    </xf>
    <xf numFmtId="0" fontId="5" fillId="0" borderId="21" xfId="5" applyFont="1" applyBorder="1" applyAlignment="1">
      <alignment horizontal="center" vertical="center" wrapText="1"/>
    </xf>
    <xf numFmtId="0" fontId="5" fillId="0" borderId="22" xfId="5" applyFont="1" applyBorder="1" applyAlignment="1">
      <alignment horizontal="center" vertical="center" wrapText="1"/>
    </xf>
    <xf numFmtId="0" fontId="4" fillId="10" borderId="24" xfId="5" applyFont="1" applyFill="1" applyBorder="1" applyAlignment="1">
      <alignment vertical="center" wrapText="1"/>
    </xf>
    <xf numFmtId="43" fontId="4" fillId="10" borderId="24" xfId="8" applyFont="1" applyFill="1" applyBorder="1" applyAlignment="1">
      <alignment horizontal="left" vertical="center" wrapText="1"/>
    </xf>
    <xf numFmtId="43" fontId="13" fillId="9" borderId="24" xfId="9" applyFont="1" applyFill="1" applyBorder="1" applyAlignment="1">
      <alignment horizontal="right" vertical="center" wrapText="1"/>
    </xf>
    <xf numFmtId="0" fontId="15" fillId="0" borderId="21" xfId="5" applyFont="1" applyBorder="1" applyAlignment="1">
      <alignment horizontal="center" vertical="center" wrapText="1"/>
    </xf>
    <xf numFmtId="0" fontId="15" fillId="0" borderId="22" xfId="5" applyFont="1" applyBorder="1" applyAlignment="1">
      <alignment horizontal="center" vertical="center" wrapText="1"/>
    </xf>
    <xf numFmtId="0" fontId="2" fillId="0" borderId="0" xfId="7" applyFont="1" applyAlignment="1">
      <alignment vertical="center" wrapText="1"/>
    </xf>
    <xf numFmtId="0" fontId="13" fillId="0" borderId="24" xfId="5" applyFont="1" applyBorder="1" applyAlignment="1">
      <alignment vertical="center" wrapText="1"/>
    </xf>
    <xf numFmtId="43" fontId="13" fillId="0" borderId="24" xfId="8" applyFont="1" applyFill="1" applyBorder="1" applyAlignment="1">
      <alignment horizontal="left" vertical="center" wrapText="1"/>
    </xf>
    <xf numFmtId="43" fontId="4" fillId="0" borderId="2" xfId="9" applyFont="1" applyFill="1" applyBorder="1" applyAlignment="1">
      <alignment horizontal="right" vertical="center" wrapText="1"/>
    </xf>
    <xf numFmtId="43" fontId="4" fillId="0" borderId="25" xfId="9" applyFont="1" applyFill="1" applyBorder="1" applyAlignment="1">
      <alignment horizontal="right" vertical="center" wrapText="1"/>
    </xf>
    <xf numFmtId="43" fontId="5" fillId="5" borderId="24" xfId="8" applyFont="1" applyFill="1" applyBorder="1" applyAlignment="1">
      <alignment horizontal="left" vertical="center" wrapText="1"/>
    </xf>
    <xf numFmtId="0" fontId="10" fillId="8" borderId="26" xfId="10" applyFont="1" applyFill="1" applyBorder="1" applyAlignment="1">
      <alignment horizontal="center" vertical="center"/>
    </xf>
    <xf numFmtId="0" fontId="16" fillId="8" borderId="27" xfId="10" applyFont="1" applyFill="1" applyBorder="1" applyAlignment="1">
      <alignment horizontal="left" vertical="center"/>
    </xf>
    <xf numFmtId="43" fontId="10" fillId="8" borderId="27" xfId="8" applyFont="1" applyFill="1" applyBorder="1" applyAlignment="1">
      <alignment horizontal="center" vertical="center"/>
    </xf>
    <xf numFmtId="43" fontId="10" fillId="8" borderId="2" xfId="9" applyFont="1" applyFill="1" applyBorder="1" applyAlignment="1">
      <alignment horizontal="center" vertical="center"/>
    </xf>
    <xf numFmtId="43" fontId="10" fillId="0" borderId="29" xfId="9" applyFont="1" applyFill="1" applyBorder="1" applyAlignment="1">
      <alignment horizontal="center" vertical="center"/>
    </xf>
    <xf numFmtId="43" fontId="10" fillId="8" borderId="30" xfId="9" applyFont="1" applyFill="1" applyBorder="1" applyAlignment="1">
      <alignment horizontal="center" vertical="center"/>
    </xf>
    <xf numFmtId="0" fontId="4" fillId="0" borderId="25" xfId="5" applyFont="1" applyBorder="1" applyAlignment="1">
      <alignment horizontal="center" vertical="center" wrapText="1"/>
    </xf>
    <xf numFmtId="0" fontId="10" fillId="0" borderId="0" xfId="10" applyFont="1" applyAlignment="1">
      <alignment horizontal="center" vertical="center"/>
    </xf>
    <xf numFmtId="0" fontId="16" fillId="0" borderId="0" xfId="10" applyFont="1" applyAlignment="1">
      <alignment horizontal="left" vertical="center"/>
    </xf>
    <xf numFmtId="43" fontId="10" fillId="0" borderId="0" xfId="8" applyFont="1" applyFill="1" applyBorder="1" applyAlignment="1">
      <alignment horizontal="center" vertical="center"/>
    </xf>
    <xf numFmtId="43" fontId="10" fillId="0" borderId="0" xfId="9" applyFont="1" applyFill="1" applyBorder="1" applyAlignment="1">
      <alignment horizontal="center" vertical="center"/>
    </xf>
    <xf numFmtId="43" fontId="10" fillId="0" borderId="2" xfId="9" applyFont="1" applyFill="1" applyBorder="1" applyAlignment="1">
      <alignment horizontal="center" vertical="center"/>
    </xf>
    <xf numFmtId="0" fontId="4" fillId="0" borderId="31" xfId="5" applyFont="1" applyBorder="1" applyAlignment="1">
      <alignment horizontal="center" vertical="center" wrapText="1"/>
    </xf>
    <xf numFmtId="0" fontId="11" fillId="0" borderId="32" xfId="5" applyFont="1" applyBorder="1" applyAlignment="1">
      <alignment vertical="center" wrapText="1"/>
    </xf>
    <xf numFmtId="43" fontId="5" fillId="0" borderId="33" xfId="8" applyFont="1" applyBorder="1" applyAlignment="1">
      <alignment horizontal="left" vertical="center" wrapText="1"/>
    </xf>
    <xf numFmtId="43" fontId="4" fillId="0" borderId="32" xfId="9" applyFont="1" applyBorder="1" applyAlignment="1">
      <alignment horizontal="right" vertical="center" wrapText="1"/>
    </xf>
    <xf numFmtId="0" fontId="5" fillId="0" borderId="35" xfId="5" applyFont="1" applyBorder="1" applyAlignment="1">
      <alignment horizontal="center" vertical="center" wrapText="1"/>
    </xf>
    <xf numFmtId="0" fontId="5" fillId="5" borderId="25" xfId="5" applyFont="1" applyFill="1" applyBorder="1" applyAlignment="1">
      <alignment vertical="center" wrapText="1"/>
    </xf>
    <xf numFmtId="0" fontId="13" fillId="0" borderId="35" xfId="5" applyFont="1" applyBorder="1" applyAlignment="1">
      <alignment horizontal="center" vertical="center" wrapText="1"/>
    </xf>
    <xf numFmtId="0" fontId="13" fillId="9" borderId="25" xfId="5" applyFont="1" applyFill="1" applyBorder="1" applyAlignment="1">
      <alignment vertical="center" wrapText="1"/>
    </xf>
    <xf numFmtId="43" fontId="4" fillId="0" borderId="0" xfId="7" applyNumberFormat="1" applyFont="1" applyAlignment="1">
      <alignment vertical="center" wrapText="1"/>
    </xf>
    <xf numFmtId="0" fontId="12" fillId="0" borderId="35" xfId="5" applyFont="1" applyBorder="1" applyAlignment="1">
      <alignment horizontal="center" vertical="center" wrapText="1"/>
    </xf>
    <xf numFmtId="0" fontId="4" fillId="0" borderId="35" xfId="5" applyFont="1" applyBorder="1" applyAlignment="1">
      <alignment horizontal="center" vertical="center" wrapText="1"/>
    </xf>
    <xf numFmtId="0" fontId="4" fillId="0" borderId="25" xfId="5" applyFont="1" applyBorder="1" applyAlignment="1">
      <alignment vertical="center" wrapText="1"/>
    </xf>
    <xf numFmtId="43" fontId="4" fillId="4" borderId="0" xfId="7" applyNumberFormat="1" applyFont="1" applyFill="1" applyAlignment="1">
      <alignment vertical="center" wrapText="1"/>
    </xf>
    <xf numFmtId="0" fontId="12" fillId="10" borderId="25" xfId="5" applyFont="1" applyFill="1" applyBorder="1" applyAlignment="1">
      <alignment horizontal="left" vertical="center" wrapText="1"/>
    </xf>
    <xf numFmtId="0" fontId="12" fillId="0" borderId="25" xfId="5" applyFont="1" applyBorder="1" applyAlignment="1">
      <alignment vertical="center" wrapText="1"/>
    </xf>
    <xf numFmtId="0" fontId="12" fillId="0" borderId="25" xfId="5" applyFont="1" applyBorder="1" applyAlignment="1">
      <alignment horizontal="left" vertical="center" wrapText="1"/>
    </xf>
    <xf numFmtId="0" fontId="13" fillId="9" borderId="25" xfId="5" applyFont="1" applyFill="1" applyBorder="1" applyAlignment="1">
      <alignment horizontal="left" vertical="center" wrapText="1"/>
    </xf>
    <xf numFmtId="0" fontId="13" fillId="10" borderId="25" xfId="5" applyFont="1" applyFill="1" applyBorder="1" applyAlignment="1">
      <alignment vertical="center" wrapText="1"/>
    </xf>
    <xf numFmtId="43" fontId="13" fillId="10" borderId="24" xfId="8" applyFont="1" applyFill="1" applyBorder="1" applyAlignment="1">
      <alignment horizontal="left" vertical="center" wrapText="1"/>
    </xf>
    <xf numFmtId="43" fontId="13" fillId="10" borderId="2" xfId="9" applyFont="1" applyFill="1" applyBorder="1" applyAlignment="1">
      <alignment horizontal="right" vertical="center" wrapText="1"/>
    </xf>
    <xf numFmtId="43" fontId="13" fillId="10" borderId="25" xfId="9" applyFont="1" applyFill="1" applyBorder="1" applyAlignment="1">
      <alignment horizontal="right" vertical="center" wrapText="1"/>
    </xf>
    <xf numFmtId="0" fontId="13" fillId="10" borderId="25" xfId="5" applyFont="1" applyFill="1" applyBorder="1" applyAlignment="1">
      <alignment horizontal="left" vertical="center" wrapText="1"/>
    </xf>
    <xf numFmtId="43" fontId="13" fillId="10" borderId="24" xfId="9" applyFont="1" applyFill="1" applyBorder="1" applyAlignment="1">
      <alignment horizontal="right" vertical="center" wrapText="1"/>
    </xf>
    <xf numFmtId="0" fontId="4" fillId="0" borderId="25" xfId="5" applyFont="1" applyBorder="1" applyAlignment="1">
      <alignment horizontal="left" vertical="center" wrapText="1"/>
    </xf>
    <xf numFmtId="43" fontId="4" fillId="0" borderId="36" xfId="9" applyFont="1" applyBorder="1" applyAlignment="1">
      <alignment horizontal="right" vertical="center" wrapText="1"/>
    </xf>
    <xf numFmtId="43" fontId="5" fillId="10" borderId="24" xfId="9" applyFont="1" applyFill="1" applyBorder="1" applyAlignment="1">
      <alignment horizontal="right" vertical="center" wrapText="1"/>
    </xf>
    <xf numFmtId="43" fontId="5" fillId="10" borderId="2" xfId="9" applyFont="1" applyFill="1" applyBorder="1" applyAlignment="1">
      <alignment horizontal="right" vertical="center" wrapText="1"/>
    </xf>
    <xf numFmtId="43" fontId="5" fillId="10" borderId="25" xfId="9" applyFont="1" applyFill="1" applyBorder="1" applyAlignment="1">
      <alignment horizontal="right" vertical="center" wrapText="1"/>
    </xf>
    <xf numFmtId="43" fontId="13" fillId="10" borderId="2" xfId="8" applyFont="1" applyFill="1" applyBorder="1" applyAlignment="1">
      <alignment horizontal="left" vertical="center" wrapText="1"/>
    </xf>
    <xf numFmtId="43" fontId="13" fillId="0" borderId="0" xfId="8" applyFont="1" applyFill="1" applyBorder="1" applyAlignment="1">
      <alignment horizontal="left" vertical="center" wrapText="1"/>
    </xf>
    <xf numFmtId="43" fontId="13" fillId="10" borderId="25" xfId="8" applyFont="1" applyFill="1" applyBorder="1" applyAlignment="1">
      <alignment horizontal="left" vertical="center" wrapText="1"/>
    </xf>
    <xf numFmtId="43" fontId="12" fillId="0" borderId="25" xfId="9" applyFont="1" applyBorder="1" applyAlignment="1">
      <alignment horizontal="right" vertical="center" wrapText="1"/>
    </xf>
    <xf numFmtId="43" fontId="12" fillId="0" borderId="24" xfId="9" applyFont="1" applyBorder="1" applyAlignment="1">
      <alignment horizontal="right" vertical="center" wrapText="1"/>
    </xf>
    <xf numFmtId="0" fontId="5" fillId="5" borderId="25" xfId="5" applyFont="1" applyFill="1" applyBorder="1" applyAlignment="1">
      <alignment horizontal="left" vertical="center" wrapText="1"/>
    </xf>
    <xf numFmtId="0" fontId="5" fillId="0" borderId="21" xfId="5" quotePrefix="1" applyFont="1" applyBorder="1" applyAlignment="1">
      <alignment horizontal="center" vertical="center" wrapText="1"/>
    </xf>
    <xf numFmtId="0" fontId="5" fillId="0" borderId="22" xfId="5" quotePrefix="1" applyFont="1" applyBorder="1" applyAlignment="1">
      <alignment horizontal="center" vertical="center" wrapText="1"/>
    </xf>
    <xf numFmtId="0" fontId="5" fillId="3" borderId="21" xfId="5" applyFont="1" applyFill="1" applyBorder="1" applyAlignment="1">
      <alignment horizontal="center" vertical="center" wrapText="1"/>
    </xf>
    <xf numFmtId="0" fontId="5" fillId="3" borderId="22" xfId="5" applyFont="1" applyFill="1" applyBorder="1" applyAlignment="1">
      <alignment horizontal="center" vertical="center" wrapText="1"/>
    </xf>
    <xf numFmtId="0" fontId="17" fillId="0" borderId="35" xfId="5" applyFont="1" applyBorder="1" applyAlignment="1">
      <alignment horizontal="center" vertical="center" wrapText="1"/>
    </xf>
    <xf numFmtId="0" fontId="17" fillId="0" borderId="25" xfId="5" applyFont="1" applyBorder="1" applyAlignment="1">
      <alignment horizontal="right" vertical="center" wrapText="1"/>
    </xf>
    <xf numFmtId="43" fontId="17" fillId="0" borderId="24" xfId="8" applyFont="1" applyBorder="1" applyAlignment="1">
      <alignment horizontal="left" vertical="center" wrapText="1"/>
    </xf>
    <xf numFmtId="43" fontId="5" fillId="0" borderId="2" xfId="9" applyFont="1" applyBorder="1" applyAlignment="1">
      <alignment horizontal="right" vertical="center" wrapText="1"/>
    </xf>
    <xf numFmtId="43" fontId="5" fillId="0" borderId="25" xfId="9" applyFont="1" applyBorder="1" applyAlignment="1">
      <alignment horizontal="right" vertical="center" wrapText="1"/>
    </xf>
    <xf numFmtId="43" fontId="12" fillId="0" borderId="24" xfId="8" applyFont="1" applyFill="1" applyBorder="1" applyAlignment="1">
      <alignment horizontal="left" vertical="center" wrapText="1"/>
    </xf>
    <xf numFmtId="43" fontId="12" fillId="0" borderId="2" xfId="9" applyFont="1" applyFill="1" applyBorder="1" applyAlignment="1">
      <alignment horizontal="right" vertical="center" wrapText="1"/>
    </xf>
    <xf numFmtId="43" fontId="12" fillId="0" borderId="25" xfId="9" applyFont="1" applyFill="1" applyBorder="1" applyAlignment="1">
      <alignment horizontal="right" vertical="center" wrapText="1"/>
    </xf>
    <xf numFmtId="0" fontId="5" fillId="9" borderId="25" xfId="5" applyFont="1" applyFill="1" applyBorder="1" applyAlignment="1">
      <alignment horizontal="left" vertical="center" wrapText="1"/>
    </xf>
    <xf numFmtId="43" fontId="5" fillId="9" borderId="24" xfId="8" applyFont="1" applyFill="1" applyBorder="1" applyAlignment="1">
      <alignment horizontal="left" vertical="center" wrapText="1"/>
    </xf>
    <xf numFmtId="0" fontId="16" fillId="8" borderId="37" xfId="10" applyFont="1" applyFill="1" applyBorder="1" applyAlignment="1">
      <alignment horizontal="left" vertical="center"/>
    </xf>
    <xf numFmtId="0" fontId="10" fillId="0" borderId="38" xfId="10" applyFont="1" applyBorder="1" applyAlignment="1">
      <alignment horizontal="center" vertical="center"/>
    </xf>
    <xf numFmtId="0" fontId="16" fillId="0" borderId="38" xfId="10" applyFont="1" applyBorder="1" applyAlignment="1">
      <alignment horizontal="left" vertical="center"/>
    </xf>
    <xf numFmtId="43" fontId="10" fillId="0" borderId="38" xfId="8" applyFont="1" applyFill="1" applyBorder="1" applyAlignment="1">
      <alignment horizontal="center" vertical="center"/>
    </xf>
    <xf numFmtId="43" fontId="10" fillId="0" borderId="38" xfId="9" applyFont="1" applyFill="1" applyBorder="1" applyAlignment="1">
      <alignment horizontal="center" vertical="center"/>
    </xf>
    <xf numFmtId="0" fontId="5" fillId="0" borderId="32" xfId="5" applyFont="1" applyBorder="1" applyAlignment="1">
      <alignment horizontal="left" vertical="center" wrapText="1"/>
    </xf>
    <xf numFmtId="43" fontId="13" fillId="5" borderId="24" xfId="9" applyFont="1" applyFill="1" applyBorder="1" applyAlignment="1">
      <alignment horizontal="right" vertical="center" wrapText="1"/>
    </xf>
    <xf numFmtId="43" fontId="13" fillId="5" borderId="2" xfId="9" applyFont="1" applyFill="1" applyBorder="1" applyAlignment="1">
      <alignment horizontal="right" vertical="center" wrapText="1"/>
    </xf>
    <xf numFmtId="43" fontId="13" fillId="5" borderId="25" xfId="9" applyFont="1" applyFill="1" applyBorder="1" applyAlignment="1">
      <alignment horizontal="right" vertical="center" wrapText="1"/>
    </xf>
    <xf numFmtId="0" fontId="13" fillId="0" borderId="25" xfId="5" applyFont="1" applyBorder="1" applyAlignment="1">
      <alignment horizontal="left" vertical="center" wrapText="1"/>
    </xf>
    <xf numFmtId="43" fontId="5" fillId="0" borderId="2" xfId="9" applyFont="1" applyFill="1" applyBorder="1" applyAlignment="1">
      <alignment horizontal="right" vertical="center" wrapText="1"/>
    </xf>
    <xf numFmtId="43" fontId="5" fillId="0" borderId="25" xfId="9" applyFont="1" applyFill="1" applyBorder="1" applyAlignment="1">
      <alignment horizontal="right" vertical="center" wrapText="1"/>
    </xf>
    <xf numFmtId="43" fontId="10" fillId="8" borderId="27" xfId="9" applyFont="1" applyFill="1" applyBorder="1" applyAlignment="1">
      <alignment horizontal="center" vertical="center"/>
    </xf>
    <xf numFmtId="0" fontId="5" fillId="0" borderId="25" xfId="5" applyFont="1" applyBorder="1" applyAlignment="1">
      <alignment horizontal="left" vertical="center" wrapText="1"/>
    </xf>
    <xf numFmtId="43" fontId="5" fillId="0" borderId="24" xfId="8" applyFont="1" applyFill="1" applyBorder="1" applyAlignment="1">
      <alignment horizontal="left" vertical="center" wrapText="1"/>
    </xf>
    <xf numFmtId="43" fontId="5" fillId="0" borderId="39" xfId="8" applyFont="1" applyBorder="1" applyAlignment="1">
      <alignment horizontal="left" vertical="center" wrapText="1"/>
    </xf>
    <xf numFmtId="43" fontId="12" fillId="10" borderId="40" xfId="8" applyFont="1" applyFill="1" applyBorder="1" applyAlignment="1">
      <alignment horizontal="left" vertical="center" wrapText="1"/>
    </xf>
    <xf numFmtId="0" fontId="10" fillId="0" borderId="41" xfId="10" applyFont="1" applyBorder="1" applyAlignment="1">
      <alignment horizontal="center" vertical="center"/>
    </xf>
    <xf numFmtId="0" fontId="16" fillId="0" borderId="42" xfId="10" applyFont="1" applyBorder="1" applyAlignment="1">
      <alignment horizontal="left" vertical="center"/>
    </xf>
    <xf numFmtId="0" fontId="10" fillId="8" borderId="1" xfId="10" applyFont="1" applyFill="1" applyBorder="1" applyAlignment="1">
      <alignment horizontal="center" vertical="center"/>
    </xf>
    <xf numFmtId="0" fontId="16" fillId="8" borderId="43" xfId="10" applyFont="1" applyFill="1" applyBorder="1" applyAlignment="1">
      <alignment horizontal="left" vertical="center"/>
    </xf>
    <xf numFmtId="43" fontId="10" fillId="8" borderId="1" xfId="8" applyFont="1" applyFill="1" applyBorder="1" applyAlignment="1">
      <alignment horizontal="center" vertical="center"/>
    </xf>
    <xf numFmtId="43" fontId="10" fillId="0" borderId="44" xfId="9" applyFont="1" applyFill="1" applyBorder="1" applyAlignment="1">
      <alignment horizontal="center" vertical="center"/>
    </xf>
    <xf numFmtId="43" fontId="10" fillId="8" borderId="45" xfId="9" applyFont="1" applyFill="1" applyBorder="1" applyAlignment="1">
      <alignment horizontal="center" vertical="center"/>
    </xf>
    <xf numFmtId="43" fontId="4" fillId="2" borderId="0" xfId="8" applyFont="1" applyFill="1" applyAlignment="1">
      <alignment horizontal="center" vertical="center"/>
    </xf>
    <xf numFmtId="43" fontId="10" fillId="0" borderId="29" xfId="9" applyFont="1" applyFill="1" applyBorder="1" applyAlignment="1">
      <alignment horizontal="left" vertical="center"/>
    </xf>
    <xf numFmtId="43" fontId="10" fillId="8" borderId="30" xfId="9" applyFont="1" applyFill="1" applyBorder="1" applyAlignment="1">
      <alignment horizontal="left" vertical="center"/>
    </xf>
    <xf numFmtId="0" fontId="4" fillId="0" borderId="46" xfId="5" applyFont="1" applyBorder="1" applyAlignment="1">
      <alignment horizontal="center" vertical="center" wrapText="1"/>
    </xf>
    <xf numFmtId="0" fontId="4" fillId="0" borderId="47" xfId="5" applyFont="1" applyBorder="1" applyAlignment="1">
      <alignment horizontal="center" vertical="center" wrapText="1"/>
    </xf>
    <xf numFmtId="43" fontId="10" fillId="0" borderId="0" xfId="9" applyFont="1" applyFill="1" applyBorder="1" applyAlignment="1">
      <alignment horizontal="left" vertical="center"/>
    </xf>
    <xf numFmtId="43" fontId="4" fillId="3" borderId="0" xfId="5" applyNumberFormat="1" applyFont="1" applyFill="1" applyAlignment="1">
      <alignment vertical="center"/>
    </xf>
    <xf numFmtId="0" fontId="4" fillId="3" borderId="48" xfId="5" applyFont="1" applyFill="1" applyBorder="1" applyAlignment="1">
      <alignment horizontal="center" vertical="center" wrapText="1"/>
    </xf>
    <xf numFmtId="0" fontId="4" fillId="3" borderId="49" xfId="5" applyFont="1" applyFill="1" applyBorder="1" applyAlignment="1">
      <alignment horizontal="center" vertical="center" wrapText="1"/>
    </xf>
    <xf numFmtId="0" fontId="16" fillId="8" borderId="50" xfId="10" applyFont="1" applyFill="1" applyBorder="1" applyAlignment="1">
      <alignment horizontal="left" vertical="center"/>
    </xf>
    <xf numFmtId="43" fontId="10" fillId="8" borderId="7" xfId="8" applyFont="1" applyFill="1" applyBorder="1" applyAlignment="1">
      <alignment horizontal="center" vertical="center"/>
    </xf>
    <xf numFmtId="43" fontId="10" fillId="8" borderId="38" xfId="9" applyFont="1" applyFill="1" applyBorder="1" applyAlignment="1">
      <alignment horizontal="left" vertical="center"/>
    </xf>
    <xf numFmtId="0" fontId="4" fillId="3" borderId="0" xfId="5" applyFont="1" applyFill="1" applyAlignment="1">
      <alignment vertical="center"/>
    </xf>
    <xf numFmtId="0" fontId="2" fillId="3" borderId="0" xfId="5" applyFont="1" applyFill="1" applyAlignment="1">
      <alignment vertical="center"/>
    </xf>
    <xf numFmtId="0" fontId="4" fillId="3" borderId="0" xfId="7" applyFont="1" applyFill="1" applyAlignment="1">
      <alignment horizontal="right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vertical="center"/>
    </xf>
    <xf numFmtId="43" fontId="4" fillId="0" borderId="0" xfId="8" applyFont="1" applyAlignment="1">
      <alignment vertical="center"/>
    </xf>
    <xf numFmtId="0" fontId="18" fillId="0" borderId="0" xfId="7" applyFont="1" applyAlignment="1">
      <alignment horizontal="center" vertical="center"/>
    </xf>
    <xf numFmtId="0" fontId="4" fillId="3" borderId="0" xfId="7" applyFont="1" applyFill="1" applyAlignment="1">
      <alignment horizontal="center" vertical="center"/>
    </xf>
    <xf numFmtId="0" fontId="2" fillId="3" borderId="0" xfId="7" applyFont="1" applyFill="1" applyAlignment="1">
      <alignment horizontal="center" vertical="center"/>
    </xf>
    <xf numFmtId="43" fontId="4" fillId="0" borderId="0" xfId="7" applyNumberFormat="1" applyFont="1" applyAlignment="1">
      <alignment horizontal="center" vertical="center"/>
    </xf>
    <xf numFmtId="43" fontId="4" fillId="0" borderId="0" xfId="8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applyFont="1" applyAlignment="1">
      <alignment vertical="center"/>
    </xf>
    <xf numFmtId="43" fontId="20" fillId="0" borderId="0" xfId="8" applyFont="1" applyAlignment="1">
      <alignment vertical="center"/>
    </xf>
    <xf numFmtId="0" fontId="20" fillId="3" borderId="0" xfId="7" applyFont="1" applyFill="1" applyAlignment="1">
      <alignment vertical="center"/>
    </xf>
    <xf numFmtId="43" fontId="20" fillId="2" borderId="0" xfId="8" applyFont="1" applyFill="1" applyAlignment="1">
      <alignment horizontal="center" vertical="center"/>
    </xf>
    <xf numFmtId="43" fontId="20" fillId="2" borderId="0" xfId="7" applyNumberFormat="1" applyFont="1" applyFill="1" applyAlignment="1">
      <alignment horizontal="center" vertical="center"/>
    </xf>
    <xf numFmtId="43" fontId="20" fillId="0" borderId="0" xfId="7" applyNumberFormat="1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43" fontId="20" fillId="0" borderId="0" xfId="8" applyFont="1" applyAlignment="1">
      <alignment horizontal="center" vertical="center"/>
    </xf>
    <xf numFmtId="43" fontId="20" fillId="3" borderId="0" xfId="9" applyFont="1" applyFill="1" applyAlignment="1">
      <alignment horizontal="center" vertical="center"/>
    </xf>
    <xf numFmtId="0" fontId="20" fillId="3" borderId="0" xfId="7" applyFont="1" applyFill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3" borderId="0" xfId="5" applyFont="1" applyFill="1" applyAlignment="1">
      <alignment vertical="center"/>
    </xf>
    <xf numFmtId="0" fontId="20" fillId="0" borderId="0" xfId="7" applyFont="1" applyAlignment="1">
      <alignment vertical="center"/>
    </xf>
    <xf numFmtId="43" fontId="20" fillId="3" borderId="0" xfId="8" applyFont="1" applyFill="1" applyAlignment="1">
      <alignment horizontal="right" vertical="center"/>
    </xf>
    <xf numFmtId="43" fontId="20" fillId="3" borderId="0" xfId="8" applyFont="1" applyFill="1" applyAlignment="1">
      <alignment vertical="center"/>
    </xf>
    <xf numFmtId="43" fontId="20" fillId="0" borderId="0" xfId="7" applyNumberFormat="1" applyFont="1" applyAlignment="1">
      <alignment vertical="center"/>
    </xf>
    <xf numFmtId="0" fontId="21" fillId="0" borderId="0" xfId="7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43" fontId="22" fillId="0" borderId="2" xfId="8" applyFont="1" applyBorder="1" applyAlignment="1">
      <alignment horizontal="left" vertical="center" wrapText="1"/>
    </xf>
    <xf numFmtId="43" fontId="22" fillId="7" borderId="2" xfId="7" applyNumberFormat="1" applyFont="1" applyFill="1" applyBorder="1" applyAlignment="1">
      <alignment horizontal="center" vertical="center"/>
    </xf>
    <xf numFmtId="0" fontId="23" fillId="2" borderId="0" xfId="7" applyFont="1" applyFill="1" applyAlignment="1">
      <alignment vertical="center"/>
    </xf>
    <xf numFmtId="0" fontId="22" fillId="2" borderId="0" xfId="7" applyFont="1" applyFill="1" applyAlignment="1">
      <alignment horizontal="center" vertical="center" wrapText="1"/>
    </xf>
    <xf numFmtId="43" fontId="24" fillId="8" borderId="2" xfId="9" applyFont="1" applyFill="1" applyBorder="1" applyAlignment="1">
      <alignment horizontal="center" vertical="center" wrapText="1"/>
    </xf>
    <xf numFmtId="0" fontId="23" fillId="2" borderId="0" xfId="7" applyFont="1" applyFill="1" applyAlignment="1">
      <alignment horizontal="center" vertical="center"/>
    </xf>
    <xf numFmtId="164" fontId="23" fillId="3" borderId="0" xfId="5" applyNumberFormat="1" applyFont="1" applyFill="1" applyAlignment="1">
      <alignment vertical="center"/>
    </xf>
    <xf numFmtId="0" fontId="23" fillId="3" borderId="0" xfId="5" applyFont="1" applyFill="1" applyAlignment="1">
      <alignment vertical="center"/>
    </xf>
    <xf numFmtId="0" fontId="23" fillId="3" borderId="0" xfId="7" applyFont="1" applyFill="1" applyAlignment="1">
      <alignment horizontal="center" vertical="center"/>
    </xf>
    <xf numFmtId="0" fontId="23" fillId="0" borderId="0" xfId="7" applyFont="1" applyAlignment="1">
      <alignment vertical="center"/>
    </xf>
    <xf numFmtId="0" fontId="23" fillId="3" borderId="0" xfId="7" applyFont="1" applyFill="1" applyAlignment="1">
      <alignment vertical="center"/>
    </xf>
    <xf numFmtId="43" fontId="23" fillId="2" borderId="0" xfId="9" applyFont="1" applyFill="1" applyBorder="1" applyAlignment="1">
      <alignment horizontal="center" vertical="center"/>
    </xf>
    <xf numFmtId="43" fontId="24" fillId="8" borderId="8" xfId="9" applyFont="1" applyFill="1" applyBorder="1" applyAlignment="1">
      <alignment horizontal="center" vertical="center" wrapText="1"/>
    </xf>
    <xf numFmtId="43" fontId="23" fillId="3" borderId="0" xfId="9" applyFont="1" applyFill="1" applyAlignment="1">
      <alignment vertical="center"/>
    </xf>
    <xf numFmtId="43" fontId="23" fillId="3" borderId="0" xfId="9" applyFont="1" applyFill="1" applyAlignment="1">
      <alignment horizontal="center" vertical="center"/>
    </xf>
    <xf numFmtId="43" fontId="23" fillId="2" borderId="0" xfId="9" applyFont="1" applyFill="1" applyAlignment="1">
      <alignment horizontal="center" vertical="center"/>
    </xf>
    <xf numFmtId="43" fontId="18" fillId="0" borderId="2" xfId="9" applyFont="1" applyBorder="1" applyAlignment="1">
      <alignment horizontal="right" vertical="center" wrapText="1"/>
    </xf>
    <xf numFmtId="43" fontId="25" fillId="7" borderId="2" xfId="7" applyNumberFormat="1" applyFont="1" applyFill="1" applyBorder="1" applyAlignment="1">
      <alignment horizontal="center" vertical="center"/>
    </xf>
    <xf numFmtId="43" fontId="18" fillId="0" borderId="15" xfId="9" applyFont="1" applyBorder="1" applyAlignment="1">
      <alignment horizontal="right" vertical="center" wrapText="1"/>
    </xf>
    <xf numFmtId="0" fontId="26" fillId="3" borderId="0" xfId="7" applyFont="1" applyFill="1" applyAlignment="1">
      <alignment vertical="center" wrapText="1"/>
    </xf>
    <xf numFmtId="0" fontId="25" fillId="0" borderId="2" xfId="7" applyFont="1" applyBorder="1" applyAlignment="1">
      <alignment vertical="center" wrapText="1"/>
    </xf>
    <xf numFmtId="43" fontId="25" fillId="0" borderId="0" xfId="8" applyFont="1" applyAlignment="1">
      <alignment vertical="center" wrapText="1"/>
    </xf>
    <xf numFmtId="43" fontId="25" fillId="5" borderId="2" xfId="9" applyFont="1" applyFill="1" applyBorder="1" applyAlignment="1">
      <alignment horizontal="right" vertical="center" wrapText="1"/>
    </xf>
    <xf numFmtId="43" fontId="27" fillId="10" borderId="22" xfId="9" applyFont="1" applyFill="1" applyBorder="1" applyAlignment="1">
      <alignment horizontal="right" vertical="center" wrapText="1"/>
    </xf>
    <xf numFmtId="0" fontId="28" fillId="3" borderId="0" xfId="7" applyFont="1" applyFill="1" applyAlignment="1">
      <alignment vertical="center" wrapText="1"/>
    </xf>
    <xf numFmtId="43" fontId="27" fillId="10" borderId="2" xfId="9" applyFont="1" applyFill="1" applyBorder="1" applyAlignment="1">
      <alignment horizontal="right" vertical="center" wrapText="1"/>
    </xf>
    <xf numFmtId="43" fontId="18" fillId="0" borderId="22" xfId="9" applyFont="1" applyBorder="1" applyAlignment="1">
      <alignment horizontal="right" vertical="center" wrapText="1"/>
    </xf>
    <xf numFmtId="43" fontId="27" fillId="0" borderId="2" xfId="9" applyFont="1" applyBorder="1" applyAlignment="1">
      <alignment horizontal="right" vertical="center" wrapText="1"/>
    </xf>
    <xf numFmtId="43" fontId="18" fillId="10" borderId="22" xfId="9" applyFont="1" applyFill="1" applyBorder="1" applyAlignment="1">
      <alignment horizontal="right" vertical="center" wrapText="1"/>
    </xf>
    <xf numFmtId="43" fontId="18" fillId="10" borderId="2" xfId="9" applyFont="1" applyFill="1" applyBorder="1" applyAlignment="1">
      <alignment horizontal="right" vertical="center" wrapText="1"/>
    </xf>
    <xf numFmtId="43" fontId="29" fillId="9" borderId="22" xfId="9" applyFont="1" applyFill="1" applyBorder="1" applyAlignment="1">
      <alignment horizontal="right" vertical="center" wrapText="1"/>
    </xf>
    <xf numFmtId="43" fontId="29" fillId="9" borderId="2" xfId="9" applyFont="1" applyFill="1" applyBorder="1" applyAlignment="1">
      <alignment horizontal="right" vertical="center" wrapText="1"/>
    </xf>
    <xf numFmtId="43" fontId="25" fillId="5" borderId="22" xfId="9" applyFont="1" applyFill="1" applyBorder="1" applyAlignment="1">
      <alignment horizontal="right" vertical="center" wrapText="1"/>
    </xf>
    <xf numFmtId="43" fontId="18" fillId="9" borderId="22" xfId="9" applyFont="1" applyFill="1" applyBorder="1" applyAlignment="1">
      <alignment horizontal="right" vertical="center" wrapText="1"/>
    </xf>
    <xf numFmtId="43" fontId="18" fillId="9" borderId="2" xfId="9" applyFont="1" applyFill="1" applyBorder="1" applyAlignment="1">
      <alignment horizontal="right" vertical="center" wrapText="1"/>
    </xf>
    <xf numFmtId="43" fontId="30" fillId="8" borderId="28" xfId="9" applyFont="1" applyFill="1" applyBorder="1" applyAlignment="1">
      <alignment horizontal="center" vertical="center"/>
    </xf>
    <xf numFmtId="43" fontId="30" fillId="8" borderId="2" xfId="9" applyFont="1" applyFill="1" applyBorder="1" applyAlignment="1">
      <alignment horizontal="center" vertical="center"/>
    </xf>
    <xf numFmtId="43" fontId="30" fillId="0" borderId="0" xfId="9" applyFont="1" applyFill="1" applyBorder="1" applyAlignment="1">
      <alignment horizontal="center" vertical="center"/>
    </xf>
    <xf numFmtId="0" fontId="28" fillId="0" borderId="0" xfId="7" applyFont="1" applyAlignment="1">
      <alignment vertical="center" wrapText="1"/>
    </xf>
    <xf numFmtId="43" fontId="30" fillId="0" borderId="2" xfId="9" applyFont="1" applyFill="1" applyBorder="1" applyAlignment="1">
      <alignment horizontal="center" vertical="center"/>
    </xf>
    <xf numFmtId="43" fontId="27" fillId="0" borderId="22" xfId="9" applyFont="1" applyBorder="1" applyAlignment="1">
      <alignment horizontal="right" vertical="center" wrapText="1"/>
    </xf>
    <xf numFmtId="43" fontId="18" fillId="3" borderId="0" xfId="8" applyFont="1" applyFill="1" applyAlignment="1">
      <alignment vertical="center"/>
    </xf>
    <xf numFmtId="43" fontId="18" fillId="0" borderId="0" xfId="8" applyFont="1" applyFill="1" applyAlignment="1">
      <alignment vertical="center"/>
    </xf>
    <xf numFmtId="43" fontId="20" fillId="5" borderId="2" xfId="9" applyFont="1" applyFill="1" applyBorder="1" applyAlignment="1">
      <alignment horizontal="center" vertical="center"/>
    </xf>
    <xf numFmtId="43" fontId="20" fillId="5" borderId="4" xfId="8" applyFont="1" applyFill="1" applyBorder="1" applyAlignment="1">
      <alignment vertical="center" wrapText="1"/>
    </xf>
    <xf numFmtId="43" fontId="20" fillId="0" borderId="0" xfId="8" applyFont="1" applyFill="1" applyBorder="1" applyAlignment="1">
      <alignment horizontal="center" vertical="center"/>
    </xf>
    <xf numFmtId="164" fontId="20" fillId="5" borderId="3" xfId="1" applyFont="1" applyFill="1" applyBorder="1" applyAlignment="1">
      <alignment horizontal="center" vertical="center"/>
    </xf>
    <xf numFmtId="43" fontId="20" fillId="6" borderId="2" xfId="9" applyFont="1" applyFill="1" applyBorder="1" applyAlignment="1">
      <alignment horizontal="center" vertical="center"/>
    </xf>
    <xf numFmtId="43" fontId="20" fillId="6" borderId="5" xfId="8" applyFont="1" applyFill="1" applyBorder="1" applyAlignment="1">
      <alignment vertical="center" wrapText="1"/>
    </xf>
    <xf numFmtId="164" fontId="20" fillId="6" borderId="3" xfId="1" applyFont="1" applyFill="1" applyBorder="1" applyAlignment="1">
      <alignment horizontal="center" vertical="center"/>
    </xf>
    <xf numFmtId="43" fontId="21" fillId="5" borderId="17" xfId="9" applyFont="1" applyFill="1" applyBorder="1" applyAlignment="1">
      <alignment horizontal="right" vertical="center" wrapText="1"/>
    </xf>
    <xf numFmtId="0" fontId="31" fillId="3" borderId="0" xfId="7" applyFont="1" applyFill="1" applyAlignment="1">
      <alignment vertical="center" wrapText="1"/>
    </xf>
    <xf numFmtId="43" fontId="21" fillId="5" borderId="2" xfId="9" applyFont="1" applyFill="1" applyBorder="1" applyAlignment="1">
      <alignment horizontal="right" vertical="center" wrapText="1"/>
    </xf>
    <xf numFmtId="43" fontId="21" fillId="0" borderId="0" xfId="8" applyFont="1" applyAlignment="1">
      <alignment vertical="center" wrapText="1"/>
    </xf>
    <xf numFmtId="43" fontId="21" fillId="9" borderId="22" xfId="9" applyFont="1" applyFill="1" applyBorder="1" applyAlignment="1">
      <alignment horizontal="right" vertical="center" wrapText="1"/>
    </xf>
    <xf numFmtId="0" fontId="32" fillId="3" borderId="0" xfId="7" applyFont="1" applyFill="1" applyAlignment="1">
      <alignment vertical="center" wrapText="1"/>
    </xf>
    <xf numFmtId="43" fontId="21" fillId="9" borderId="2" xfId="9" applyFont="1" applyFill="1" applyBorder="1" applyAlignment="1">
      <alignment horizontal="right" vertical="center" wrapText="1"/>
    </xf>
    <xf numFmtId="43" fontId="33" fillId="10" borderId="22" xfId="9" applyFont="1" applyFill="1" applyBorder="1" applyAlignment="1">
      <alignment horizontal="right" vertical="center" wrapText="1"/>
    </xf>
    <xf numFmtId="0" fontId="34" fillId="3" borderId="0" xfId="7" applyFont="1" applyFill="1" applyAlignment="1">
      <alignment vertical="center" wrapText="1"/>
    </xf>
    <xf numFmtId="43" fontId="33" fillId="10" borderId="2" xfId="9" applyFont="1" applyFill="1" applyBorder="1" applyAlignment="1">
      <alignment horizontal="right" vertical="center" wrapText="1"/>
    </xf>
    <xf numFmtId="43" fontId="20" fillId="0" borderId="22" xfId="9" applyFont="1" applyBorder="1" applyAlignment="1">
      <alignment horizontal="right" vertical="center" wrapText="1"/>
    </xf>
    <xf numFmtId="43" fontId="20" fillId="0" borderId="2" xfId="9" applyFont="1" applyBorder="1" applyAlignment="1">
      <alignment horizontal="right" vertical="center" wrapText="1"/>
    </xf>
    <xf numFmtId="43" fontId="33" fillId="0" borderId="2" xfId="9" applyFont="1" applyBorder="1" applyAlignment="1">
      <alignment horizontal="right" vertical="center" wrapText="1"/>
    </xf>
    <xf numFmtId="43" fontId="20" fillId="10" borderId="22" xfId="9" applyFont="1" applyFill="1" applyBorder="1" applyAlignment="1">
      <alignment horizontal="right" vertical="center" wrapText="1"/>
    </xf>
    <xf numFmtId="43" fontId="20" fillId="10" borderId="2" xfId="9" applyFont="1" applyFill="1" applyBorder="1" applyAlignment="1">
      <alignment horizontal="right" vertical="center" wrapText="1"/>
    </xf>
    <xf numFmtId="43" fontId="33" fillId="10" borderId="22" xfId="9" applyFont="1" applyFill="1" applyBorder="1" applyAlignment="1">
      <alignment horizontal="left" vertical="center" wrapText="1"/>
    </xf>
    <xf numFmtId="43" fontId="33" fillId="10" borderId="2" xfId="9" applyFont="1" applyFill="1" applyBorder="1" applyAlignment="1">
      <alignment horizontal="left" vertical="center" wrapText="1"/>
    </xf>
    <xf numFmtId="43" fontId="19" fillId="9" borderId="22" xfId="9" applyFont="1" applyFill="1" applyBorder="1" applyAlignment="1">
      <alignment horizontal="right" vertical="center" wrapText="1"/>
    </xf>
    <xf numFmtId="43" fontId="19" fillId="9" borderId="2" xfId="9" applyFont="1" applyFill="1" applyBorder="1" applyAlignment="1">
      <alignment horizontal="right" vertical="center" wrapText="1"/>
    </xf>
    <xf numFmtId="43" fontId="21" fillId="5" borderId="22" xfId="9" applyFont="1" applyFill="1" applyBorder="1" applyAlignment="1">
      <alignment horizontal="right" vertical="center" wrapText="1"/>
    </xf>
    <xf numFmtId="43" fontId="20" fillId="9" borderId="22" xfId="9" applyFont="1" applyFill="1" applyBorder="1" applyAlignment="1">
      <alignment horizontal="right" vertical="center" wrapText="1"/>
    </xf>
    <xf numFmtId="43" fontId="20" fillId="9" borderId="2" xfId="9" applyFont="1" applyFill="1" applyBorder="1" applyAlignment="1">
      <alignment horizontal="right" vertical="center" wrapText="1"/>
    </xf>
    <xf numFmtId="43" fontId="20" fillId="5" borderId="22" xfId="9" applyFont="1" applyFill="1" applyBorder="1" applyAlignment="1">
      <alignment horizontal="right" vertical="center" wrapText="1"/>
    </xf>
    <xf numFmtId="43" fontId="20" fillId="5" borderId="2" xfId="9" applyFont="1" applyFill="1" applyBorder="1" applyAlignment="1">
      <alignment horizontal="right" vertical="center" wrapText="1"/>
    </xf>
    <xf numFmtId="0" fontId="33" fillId="10" borderId="22" xfId="5" applyFont="1" applyFill="1" applyBorder="1" applyAlignment="1">
      <alignment vertical="center" wrapText="1"/>
    </xf>
    <xf numFmtId="0" fontId="33" fillId="10" borderId="2" xfId="5" applyFont="1" applyFill="1" applyBorder="1" applyAlignment="1">
      <alignment vertical="center" wrapText="1"/>
    </xf>
    <xf numFmtId="164" fontId="33" fillId="10" borderId="22" xfId="5" applyNumberFormat="1" applyFont="1" applyFill="1" applyBorder="1" applyAlignment="1">
      <alignment vertical="center" wrapText="1"/>
    </xf>
    <xf numFmtId="164" fontId="33" fillId="10" borderId="2" xfId="5" applyNumberFormat="1" applyFont="1" applyFill="1" applyBorder="1" applyAlignment="1">
      <alignment vertical="center" wrapText="1"/>
    </xf>
    <xf numFmtId="0" fontId="34" fillId="3" borderId="0" xfId="7" applyFont="1" applyFill="1" applyAlignment="1">
      <alignment horizontal="left" vertical="center" wrapText="1"/>
    </xf>
    <xf numFmtId="43" fontId="20" fillId="0" borderId="22" xfId="9" applyFont="1" applyFill="1" applyBorder="1" applyAlignment="1">
      <alignment horizontal="right" vertical="center" wrapText="1"/>
    </xf>
    <xf numFmtId="43" fontId="20" fillId="0" borderId="2" xfId="9" applyFont="1" applyFill="1" applyBorder="1" applyAlignment="1">
      <alignment horizontal="right" vertical="center" wrapText="1"/>
    </xf>
    <xf numFmtId="43" fontId="35" fillId="8" borderId="28" xfId="9" applyFont="1" applyFill="1" applyBorder="1" applyAlignment="1">
      <alignment horizontal="center" vertical="center"/>
    </xf>
    <xf numFmtId="43" fontId="35" fillId="8" borderId="2" xfId="9" applyFont="1" applyFill="1" applyBorder="1" applyAlignment="1">
      <alignment horizontal="center" vertical="center"/>
    </xf>
    <xf numFmtId="43" fontId="35" fillId="0" borderId="0" xfId="9" applyFont="1" applyFill="1" applyBorder="1" applyAlignment="1">
      <alignment horizontal="center" vertical="center"/>
    </xf>
    <xf numFmtId="0" fontId="34" fillId="0" borderId="0" xfId="7" applyFont="1" applyAlignment="1">
      <alignment vertical="center" wrapText="1"/>
    </xf>
    <xf numFmtId="43" fontId="35" fillId="0" borderId="2" xfId="9" applyFont="1" applyFill="1" applyBorder="1" applyAlignment="1">
      <alignment horizontal="center" vertical="center"/>
    </xf>
    <xf numFmtId="43" fontId="21" fillId="0" borderId="0" xfId="8" applyFont="1" applyFill="1" applyAlignment="1">
      <alignment vertical="center" wrapText="1"/>
    </xf>
    <xf numFmtId="43" fontId="20" fillId="0" borderId="34" xfId="9" applyFont="1" applyBorder="1" applyAlignment="1">
      <alignment horizontal="right" vertical="center" wrapText="1"/>
    </xf>
    <xf numFmtId="43" fontId="20" fillId="0" borderId="0" xfId="8" applyFont="1" applyAlignment="1">
      <alignment vertical="center" wrapText="1"/>
    </xf>
    <xf numFmtId="43" fontId="34" fillId="0" borderId="0" xfId="8" applyFont="1" applyAlignment="1">
      <alignment vertical="center" wrapText="1"/>
    </xf>
    <xf numFmtId="43" fontId="19" fillId="10" borderId="22" xfId="9" applyFont="1" applyFill="1" applyBorder="1" applyAlignment="1">
      <alignment horizontal="right" vertical="center" wrapText="1"/>
    </xf>
    <xf numFmtId="43" fontId="19" fillId="10" borderId="2" xfId="9" applyFont="1" applyFill="1" applyBorder="1" applyAlignment="1">
      <alignment horizontal="right" vertical="center" wrapText="1"/>
    </xf>
    <xf numFmtId="43" fontId="21" fillId="10" borderId="22" xfId="9" applyFont="1" applyFill="1" applyBorder="1" applyAlignment="1">
      <alignment horizontal="right" vertical="center" wrapText="1"/>
    </xf>
    <xf numFmtId="43" fontId="21" fillId="10" borderId="2" xfId="9" applyFont="1" applyFill="1" applyBorder="1" applyAlignment="1">
      <alignment horizontal="right" vertical="center" wrapText="1"/>
    </xf>
    <xf numFmtId="43" fontId="19" fillId="10" borderId="22" xfId="8" applyFont="1" applyFill="1" applyBorder="1" applyAlignment="1">
      <alignment horizontal="left" vertical="center" wrapText="1"/>
    </xf>
    <xf numFmtId="43" fontId="19" fillId="10" borderId="2" xfId="8" applyFont="1" applyFill="1" applyBorder="1" applyAlignment="1">
      <alignment horizontal="left" vertical="center" wrapText="1"/>
    </xf>
    <xf numFmtId="43" fontId="31" fillId="0" borderId="0" xfId="8" applyFont="1" applyAlignment="1">
      <alignment vertical="center" wrapText="1"/>
    </xf>
    <xf numFmtId="43" fontId="33" fillId="0" borderId="22" xfId="9" applyFont="1" applyBorder="1" applyAlignment="1">
      <alignment horizontal="right" vertical="center" wrapText="1"/>
    </xf>
    <xf numFmtId="43" fontId="21" fillId="0" borderId="22" xfId="9" applyFont="1" applyBorder="1" applyAlignment="1">
      <alignment horizontal="right" vertical="center" wrapText="1"/>
    </xf>
    <xf numFmtId="43" fontId="21" fillId="0" borderId="2" xfId="9" applyFont="1" applyBorder="1" applyAlignment="1">
      <alignment horizontal="right" vertical="center" wrapText="1"/>
    </xf>
    <xf numFmtId="43" fontId="33" fillId="0" borderId="22" xfId="9" applyFont="1" applyFill="1" applyBorder="1" applyAlignment="1">
      <alignment horizontal="right" vertical="center" wrapText="1"/>
    </xf>
    <xf numFmtId="43" fontId="33" fillId="0" borderId="2" xfId="9" applyFont="1" applyFill="1" applyBorder="1" applyAlignment="1">
      <alignment horizontal="right" vertical="center" wrapText="1"/>
    </xf>
    <xf numFmtId="43" fontId="35" fillId="0" borderId="38" xfId="9" applyFont="1" applyFill="1" applyBorder="1" applyAlignment="1">
      <alignment horizontal="center" vertical="center"/>
    </xf>
    <xf numFmtId="43" fontId="19" fillId="5" borderId="22" xfId="9" applyFont="1" applyFill="1" applyBorder="1" applyAlignment="1">
      <alignment horizontal="right" vertical="center" wrapText="1"/>
    </xf>
    <xf numFmtId="43" fontId="19" fillId="5" borderId="2" xfId="9" applyFont="1" applyFill="1" applyBorder="1" applyAlignment="1">
      <alignment horizontal="right" vertical="center" wrapText="1"/>
    </xf>
    <xf numFmtId="43" fontId="21" fillId="0" borderId="22" xfId="9" applyFont="1" applyFill="1" applyBorder="1" applyAlignment="1">
      <alignment horizontal="right" vertical="center" wrapText="1"/>
    </xf>
    <xf numFmtId="43" fontId="21" fillId="0" borderId="2" xfId="9" applyFont="1" applyFill="1" applyBorder="1" applyAlignment="1">
      <alignment horizontal="right" vertical="center" wrapText="1"/>
    </xf>
    <xf numFmtId="43" fontId="35" fillId="8" borderId="44" xfId="9" applyFont="1" applyFill="1" applyBorder="1" applyAlignment="1">
      <alignment horizontal="center" vertical="center"/>
    </xf>
    <xf numFmtId="43" fontId="20" fillId="0" borderId="0" xfId="8" applyFont="1" applyFill="1" applyAlignment="1">
      <alignment vertical="center"/>
    </xf>
    <xf numFmtId="43" fontId="20" fillId="3" borderId="0" xfId="8" applyFont="1" applyFill="1" applyAlignment="1">
      <alignment horizontal="center" vertical="center"/>
    </xf>
    <xf numFmtId="43" fontId="35" fillId="8" borderId="28" xfId="9" applyFont="1" applyFill="1" applyBorder="1" applyAlignment="1">
      <alignment horizontal="left" vertical="center"/>
    </xf>
    <xf numFmtId="43" fontId="35" fillId="8" borderId="2" xfId="9" applyFont="1" applyFill="1" applyBorder="1" applyAlignment="1">
      <alignment horizontal="left" vertical="center"/>
    </xf>
    <xf numFmtId="43" fontId="35" fillId="0" borderId="0" xfId="9" applyFont="1" applyFill="1" applyBorder="1" applyAlignment="1">
      <alignment horizontal="left" vertical="center"/>
    </xf>
    <xf numFmtId="43" fontId="35" fillId="0" borderId="2" xfId="9" applyFont="1" applyFill="1" applyBorder="1" applyAlignment="1">
      <alignment horizontal="left" vertical="center"/>
    </xf>
    <xf numFmtId="43" fontId="35" fillId="8" borderId="51" xfId="9" applyFont="1" applyFill="1" applyBorder="1" applyAlignment="1">
      <alignment horizontal="left" vertical="center"/>
    </xf>
    <xf numFmtId="43" fontId="20" fillId="3" borderId="0" xfId="9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19" fillId="3" borderId="0" xfId="7" applyFont="1" applyFill="1" applyAlignment="1">
      <alignment horizontal="right" vertical="center"/>
    </xf>
    <xf numFmtId="43" fontId="5" fillId="0" borderId="0" xfId="7" applyNumberFormat="1" applyFont="1" applyAlignment="1">
      <alignment vertical="center" wrapText="1"/>
    </xf>
  </cellXfs>
  <cellStyles count="11">
    <cellStyle name="Migliaia" xfId="1" builtinId="3"/>
    <cellStyle name="Migliaia 10" xfId="6"/>
    <cellStyle name="Migliaia 15" xfId="4"/>
    <cellStyle name="Migliaia 19" xfId="9"/>
    <cellStyle name="Migliaia 2 18" xfId="3"/>
    <cellStyle name="Migliaia 20" xfId="8"/>
    <cellStyle name="Normal_Sheet1 2" xfId="5"/>
    <cellStyle name="Normale" xfId="0" builtinId="0"/>
    <cellStyle name="Normale 2 4" xfId="2"/>
    <cellStyle name="Normale 2_Cee Esteso 2013.v.0.1" xfId="10"/>
    <cellStyle name="Normale_Mattone CE_Budget 2008 (v. 0.5 del 12.02.2008)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252"/>
  <sheetViews>
    <sheetView showGridLines="0" tabSelected="1" view="pageBreakPreview" topLeftCell="C1" zoomScale="77" zoomScaleNormal="90" zoomScaleSheetLayoutView="77" workbookViewId="0">
      <pane xSplit="4" ySplit="8" topLeftCell="G571" activePane="bottomRight" state="frozen"/>
      <selection activeCell="T5" sqref="T5"/>
      <selection pane="topRight" activeCell="T5" sqref="T5"/>
      <selection pane="bottomLeft" activeCell="T5" sqref="T5"/>
      <selection pane="bottomRight" activeCell="X17" sqref="X17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customWidth="1"/>
    <col min="4" max="4" width="4" style="1" customWidth="1"/>
    <col min="5" max="5" width="14" style="3" customWidth="1"/>
    <col min="6" max="6" width="99.5703125" style="3" customWidth="1"/>
    <col min="7" max="7" width="3.42578125" style="259" customWidth="1"/>
    <col min="8" max="8" width="23.28515625" style="294" customWidth="1"/>
    <col min="9" max="9" width="1.85546875" style="9" customWidth="1"/>
    <col min="10" max="10" width="23" style="284" customWidth="1"/>
    <col min="11" max="11" width="2.140625" style="237" customWidth="1"/>
    <col min="12" max="12" width="23" style="9" customWidth="1"/>
    <col min="13" max="13" width="1" style="3" customWidth="1"/>
    <col min="14" max="14" width="22.85546875" style="9" hidden="1" customWidth="1"/>
    <col min="15" max="15" width="22.140625" style="9" hidden="1" customWidth="1"/>
    <col min="16" max="16" width="1.7109375" style="9" customWidth="1"/>
    <col min="17" max="17" width="3.42578125" style="1" customWidth="1"/>
    <col min="18" max="18" width="9.28515625" style="1" customWidth="1"/>
    <col min="19" max="19" width="5.28515625" style="1" customWidth="1"/>
    <col min="20" max="22" width="3.28515625" style="1" customWidth="1"/>
    <col min="23" max="23" width="20" style="10" customWidth="1"/>
    <col min="24" max="24" width="13" style="11" customWidth="1"/>
    <col min="25" max="25" width="29.5703125" style="12" customWidth="1"/>
    <col min="26" max="224" width="10.28515625" style="1"/>
    <col min="225" max="233" width="9.140625" style="1" customWidth="1"/>
    <col min="234" max="234" width="1" style="1" customWidth="1"/>
    <col min="235" max="238" width="3.28515625" style="1" customWidth="1"/>
    <col min="239" max="239" width="1.85546875" style="1" customWidth="1"/>
    <col min="240" max="240" width="17.85546875" style="1" customWidth="1"/>
    <col min="241" max="241" width="1.85546875" style="1" customWidth="1"/>
    <col min="242" max="245" width="3.28515625" style="1" customWidth="1"/>
    <col min="246" max="246" width="1.85546875" style="1" customWidth="1"/>
    <col min="247" max="247" width="12.42578125" style="1" customWidth="1"/>
    <col min="248" max="248" width="1.85546875" style="1" customWidth="1"/>
    <col min="249" max="251" width="3" style="1" customWidth="1"/>
    <col min="252" max="252" width="4.42578125" style="1" customWidth="1"/>
    <col min="253" max="254" width="3" style="1" customWidth="1"/>
    <col min="255" max="260" width="3.28515625" style="1" customWidth="1"/>
    <col min="261" max="262" width="9.140625" style="1" customWidth="1"/>
    <col min="263" max="266" width="3.28515625" style="1" customWidth="1"/>
    <col min="267" max="267" width="4.140625" style="1" customWidth="1"/>
    <col min="268" max="480" width="10.28515625" style="1"/>
    <col min="481" max="489" width="9.140625" style="1" customWidth="1"/>
    <col min="490" max="490" width="1" style="1" customWidth="1"/>
    <col min="491" max="494" width="3.28515625" style="1" customWidth="1"/>
    <col min="495" max="495" width="1.85546875" style="1" customWidth="1"/>
    <col min="496" max="496" width="17.85546875" style="1" customWidth="1"/>
    <col min="497" max="497" width="1.85546875" style="1" customWidth="1"/>
    <col min="498" max="501" width="3.28515625" style="1" customWidth="1"/>
    <col min="502" max="502" width="1.85546875" style="1" customWidth="1"/>
    <col min="503" max="503" width="12.42578125" style="1" customWidth="1"/>
    <col min="504" max="504" width="1.85546875" style="1" customWidth="1"/>
    <col min="505" max="507" width="3" style="1" customWidth="1"/>
    <col min="508" max="508" width="4.42578125" style="1" customWidth="1"/>
    <col min="509" max="510" width="3" style="1" customWidth="1"/>
    <col min="511" max="516" width="3.28515625" style="1" customWidth="1"/>
    <col min="517" max="518" width="9.140625" style="1" customWidth="1"/>
    <col min="519" max="522" width="3.28515625" style="1" customWidth="1"/>
    <col min="523" max="523" width="4.140625" style="1" customWidth="1"/>
    <col min="524" max="736" width="10.28515625" style="1"/>
    <col min="737" max="745" width="9.140625" style="1" customWidth="1"/>
    <col min="746" max="746" width="1" style="1" customWidth="1"/>
    <col min="747" max="750" width="3.28515625" style="1" customWidth="1"/>
    <col min="751" max="751" width="1.85546875" style="1" customWidth="1"/>
    <col min="752" max="752" width="17.85546875" style="1" customWidth="1"/>
    <col min="753" max="753" width="1.85546875" style="1" customWidth="1"/>
    <col min="754" max="757" width="3.28515625" style="1" customWidth="1"/>
    <col min="758" max="758" width="1.85546875" style="1" customWidth="1"/>
    <col min="759" max="759" width="12.42578125" style="1" customWidth="1"/>
    <col min="760" max="760" width="1.85546875" style="1" customWidth="1"/>
    <col min="761" max="763" width="3" style="1" customWidth="1"/>
    <col min="764" max="764" width="4.42578125" style="1" customWidth="1"/>
    <col min="765" max="766" width="3" style="1" customWidth="1"/>
    <col min="767" max="772" width="3.28515625" style="1" customWidth="1"/>
    <col min="773" max="774" width="9.140625" style="1" customWidth="1"/>
    <col min="775" max="778" width="3.28515625" style="1" customWidth="1"/>
    <col min="779" max="779" width="4.140625" style="1" customWidth="1"/>
    <col min="780" max="992" width="10.28515625" style="1"/>
    <col min="993" max="1001" width="9.140625" style="1" customWidth="1"/>
    <col min="1002" max="1002" width="1" style="1" customWidth="1"/>
    <col min="1003" max="1006" width="3.28515625" style="1" customWidth="1"/>
    <col min="1007" max="1007" width="1.85546875" style="1" customWidth="1"/>
    <col min="1008" max="1008" width="17.85546875" style="1" customWidth="1"/>
    <col min="1009" max="1009" width="1.85546875" style="1" customWidth="1"/>
    <col min="1010" max="1013" width="3.28515625" style="1" customWidth="1"/>
    <col min="1014" max="1014" width="1.85546875" style="1" customWidth="1"/>
    <col min="1015" max="1015" width="12.42578125" style="1" customWidth="1"/>
    <col min="1016" max="1016" width="1.85546875" style="1" customWidth="1"/>
    <col min="1017" max="1019" width="3" style="1" customWidth="1"/>
    <col min="1020" max="1020" width="4.42578125" style="1" customWidth="1"/>
    <col min="1021" max="1022" width="3" style="1" customWidth="1"/>
    <col min="1023" max="1028" width="3.28515625" style="1" customWidth="1"/>
    <col min="1029" max="1030" width="9.140625" style="1" customWidth="1"/>
    <col min="1031" max="1034" width="3.28515625" style="1" customWidth="1"/>
    <col min="1035" max="1035" width="4.140625" style="1" customWidth="1"/>
    <col min="1036" max="1248" width="10.28515625" style="1"/>
    <col min="1249" max="1257" width="9.140625" style="1" customWidth="1"/>
    <col min="1258" max="1258" width="1" style="1" customWidth="1"/>
    <col min="1259" max="1262" width="3.28515625" style="1" customWidth="1"/>
    <col min="1263" max="1263" width="1.85546875" style="1" customWidth="1"/>
    <col min="1264" max="1264" width="17.85546875" style="1" customWidth="1"/>
    <col min="1265" max="1265" width="1.85546875" style="1" customWidth="1"/>
    <col min="1266" max="1269" width="3.28515625" style="1" customWidth="1"/>
    <col min="1270" max="1270" width="1.85546875" style="1" customWidth="1"/>
    <col min="1271" max="1271" width="12.42578125" style="1" customWidth="1"/>
    <col min="1272" max="1272" width="1.85546875" style="1" customWidth="1"/>
    <col min="1273" max="1275" width="3" style="1" customWidth="1"/>
    <col min="1276" max="1276" width="4.42578125" style="1" customWidth="1"/>
    <col min="1277" max="1278" width="3" style="1" customWidth="1"/>
    <col min="1279" max="1284" width="3.28515625" style="1" customWidth="1"/>
    <col min="1285" max="1286" width="9.140625" style="1" customWidth="1"/>
    <col min="1287" max="1290" width="3.28515625" style="1" customWidth="1"/>
    <col min="1291" max="1291" width="4.140625" style="1" customWidth="1"/>
    <col min="1292" max="1504" width="10.28515625" style="1"/>
    <col min="1505" max="1513" width="9.140625" style="1" customWidth="1"/>
    <col min="1514" max="1514" width="1" style="1" customWidth="1"/>
    <col min="1515" max="1518" width="3.28515625" style="1" customWidth="1"/>
    <col min="1519" max="1519" width="1.85546875" style="1" customWidth="1"/>
    <col min="1520" max="1520" width="17.85546875" style="1" customWidth="1"/>
    <col min="1521" max="1521" width="1.85546875" style="1" customWidth="1"/>
    <col min="1522" max="1525" width="3.28515625" style="1" customWidth="1"/>
    <col min="1526" max="1526" width="1.85546875" style="1" customWidth="1"/>
    <col min="1527" max="1527" width="12.42578125" style="1" customWidth="1"/>
    <col min="1528" max="1528" width="1.85546875" style="1" customWidth="1"/>
    <col min="1529" max="1531" width="3" style="1" customWidth="1"/>
    <col min="1532" max="1532" width="4.42578125" style="1" customWidth="1"/>
    <col min="1533" max="1534" width="3" style="1" customWidth="1"/>
    <col min="1535" max="1540" width="3.28515625" style="1" customWidth="1"/>
    <col min="1541" max="1542" width="9.140625" style="1" customWidth="1"/>
    <col min="1543" max="1546" width="3.28515625" style="1" customWidth="1"/>
    <col min="1547" max="1547" width="4.140625" style="1" customWidth="1"/>
    <col min="1548" max="1760" width="10.28515625" style="1"/>
    <col min="1761" max="1769" width="9.140625" style="1" customWidth="1"/>
    <col min="1770" max="1770" width="1" style="1" customWidth="1"/>
    <col min="1771" max="1774" width="3.28515625" style="1" customWidth="1"/>
    <col min="1775" max="1775" width="1.85546875" style="1" customWidth="1"/>
    <col min="1776" max="1776" width="17.85546875" style="1" customWidth="1"/>
    <col min="1777" max="1777" width="1.85546875" style="1" customWidth="1"/>
    <col min="1778" max="1781" width="3.28515625" style="1" customWidth="1"/>
    <col min="1782" max="1782" width="1.85546875" style="1" customWidth="1"/>
    <col min="1783" max="1783" width="12.42578125" style="1" customWidth="1"/>
    <col min="1784" max="1784" width="1.85546875" style="1" customWidth="1"/>
    <col min="1785" max="1787" width="3" style="1" customWidth="1"/>
    <col min="1788" max="1788" width="4.42578125" style="1" customWidth="1"/>
    <col min="1789" max="1790" width="3" style="1" customWidth="1"/>
    <col min="1791" max="1796" width="3.28515625" style="1" customWidth="1"/>
    <col min="1797" max="1798" width="9.140625" style="1" customWidth="1"/>
    <col min="1799" max="1802" width="3.28515625" style="1" customWidth="1"/>
    <col min="1803" max="1803" width="4.140625" style="1" customWidth="1"/>
    <col min="1804" max="2016" width="10.28515625" style="1"/>
    <col min="2017" max="2025" width="9.140625" style="1" customWidth="1"/>
    <col min="2026" max="2026" width="1" style="1" customWidth="1"/>
    <col min="2027" max="2030" width="3.28515625" style="1" customWidth="1"/>
    <col min="2031" max="2031" width="1.85546875" style="1" customWidth="1"/>
    <col min="2032" max="2032" width="17.85546875" style="1" customWidth="1"/>
    <col min="2033" max="2033" width="1.85546875" style="1" customWidth="1"/>
    <col min="2034" max="2037" width="3.28515625" style="1" customWidth="1"/>
    <col min="2038" max="2038" width="1.85546875" style="1" customWidth="1"/>
    <col min="2039" max="2039" width="12.42578125" style="1" customWidth="1"/>
    <col min="2040" max="2040" width="1.85546875" style="1" customWidth="1"/>
    <col min="2041" max="2043" width="3" style="1" customWidth="1"/>
    <col min="2044" max="2044" width="4.42578125" style="1" customWidth="1"/>
    <col min="2045" max="2046" width="3" style="1" customWidth="1"/>
    <col min="2047" max="2052" width="3.28515625" style="1" customWidth="1"/>
    <col min="2053" max="2054" width="9.140625" style="1" customWidth="1"/>
    <col min="2055" max="2058" width="3.28515625" style="1" customWidth="1"/>
    <col min="2059" max="2059" width="4.140625" style="1" customWidth="1"/>
    <col min="2060" max="2272" width="10.28515625" style="1"/>
    <col min="2273" max="2281" width="9.140625" style="1" customWidth="1"/>
    <col min="2282" max="2282" width="1" style="1" customWidth="1"/>
    <col min="2283" max="2286" width="3.28515625" style="1" customWidth="1"/>
    <col min="2287" max="2287" width="1.85546875" style="1" customWidth="1"/>
    <col min="2288" max="2288" width="17.85546875" style="1" customWidth="1"/>
    <col min="2289" max="2289" width="1.85546875" style="1" customWidth="1"/>
    <col min="2290" max="2293" width="3.28515625" style="1" customWidth="1"/>
    <col min="2294" max="2294" width="1.85546875" style="1" customWidth="1"/>
    <col min="2295" max="2295" width="12.42578125" style="1" customWidth="1"/>
    <col min="2296" max="2296" width="1.85546875" style="1" customWidth="1"/>
    <col min="2297" max="2299" width="3" style="1" customWidth="1"/>
    <col min="2300" max="2300" width="4.42578125" style="1" customWidth="1"/>
    <col min="2301" max="2302" width="3" style="1" customWidth="1"/>
    <col min="2303" max="2308" width="3.28515625" style="1" customWidth="1"/>
    <col min="2309" max="2310" width="9.140625" style="1" customWidth="1"/>
    <col min="2311" max="2314" width="3.28515625" style="1" customWidth="1"/>
    <col min="2315" max="2315" width="4.140625" style="1" customWidth="1"/>
    <col min="2316" max="2528" width="10.28515625" style="1"/>
    <col min="2529" max="2537" width="9.140625" style="1" customWidth="1"/>
    <col min="2538" max="2538" width="1" style="1" customWidth="1"/>
    <col min="2539" max="2542" width="3.28515625" style="1" customWidth="1"/>
    <col min="2543" max="2543" width="1.85546875" style="1" customWidth="1"/>
    <col min="2544" max="2544" width="17.85546875" style="1" customWidth="1"/>
    <col min="2545" max="2545" width="1.85546875" style="1" customWidth="1"/>
    <col min="2546" max="2549" width="3.28515625" style="1" customWidth="1"/>
    <col min="2550" max="2550" width="1.85546875" style="1" customWidth="1"/>
    <col min="2551" max="2551" width="12.42578125" style="1" customWidth="1"/>
    <col min="2552" max="2552" width="1.85546875" style="1" customWidth="1"/>
    <col min="2553" max="2555" width="3" style="1" customWidth="1"/>
    <col min="2556" max="2556" width="4.42578125" style="1" customWidth="1"/>
    <col min="2557" max="2558" width="3" style="1" customWidth="1"/>
    <col min="2559" max="2564" width="3.28515625" style="1" customWidth="1"/>
    <col min="2565" max="2566" width="9.140625" style="1" customWidth="1"/>
    <col min="2567" max="2570" width="3.28515625" style="1" customWidth="1"/>
    <col min="2571" max="2571" width="4.140625" style="1" customWidth="1"/>
    <col min="2572" max="2784" width="10.28515625" style="1"/>
    <col min="2785" max="2793" width="9.140625" style="1" customWidth="1"/>
    <col min="2794" max="2794" width="1" style="1" customWidth="1"/>
    <col min="2795" max="2798" width="3.28515625" style="1" customWidth="1"/>
    <col min="2799" max="2799" width="1.85546875" style="1" customWidth="1"/>
    <col min="2800" max="2800" width="17.85546875" style="1" customWidth="1"/>
    <col min="2801" max="2801" width="1.85546875" style="1" customWidth="1"/>
    <col min="2802" max="2805" width="3.28515625" style="1" customWidth="1"/>
    <col min="2806" max="2806" width="1.85546875" style="1" customWidth="1"/>
    <col min="2807" max="2807" width="12.42578125" style="1" customWidth="1"/>
    <col min="2808" max="2808" width="1.85546875" style="1" customWidth="1"/>
    <col min="2809" max="2811" width="3" style="1" customWidth="1"/>
    <col min="2812" max="2812" width="4.42578125" style="1" customWidth="1"/>
    <col min="2813" max="2814" width="3" style="1" customWidth="1"/>
    <col min="2815" max="2820" width="3.28515625" style="1" customWidth="1"/>
    <col min="2821" max="2822" width="9.140625" style="1" customWidth="1"/>
    <col min="2823" max="2826" width="3.28515625" style="1" customWidth="1"/>
    <col min="2827" max="2827" width="4.140625" style="1" customWidth="1"/>
    <col min="2828" max="3040" width="10.28515625" style="1"/>
    <col min="3041" max="3049" width="9.140625" style="1" customWidth="1"/>
    <col min="3050" max="3050" width="1" style="1" customWidth="1"/>
    <col min="3051" max="3054" width="3.28515625" style="1" customWidth="1"/>
    <col min="3055" max="3055" width="1.85546875" style="1" customWidth="1"/>
    <col min="3056" max="3056" width="17.85546875" style="1" customWidth="1"/>
    <col min="3057" max="3057" width="1.85546875" style="1" customWidth="1"/>
    <col min="3058" max="3061" width="3.28515625" style="1" customWidth="1"/>
    <col min="3062" max="3062" width="1.85546875" style="1" customWidth="1"/>
    <col min="3063" max="3063" width="12.42578125" style="1" customWidth="1"/>
    <col min="3064" max="3064" width="1.85546875" style="1" customWidth="1"/>
    <col min="3065" max="3067" width="3" style="1" customWidth="1"/>
    <col min="3068" max="3068" width="4.42578125" style="1" customWidth="1"/>
    <col min="3069" max="3070" width="3" style="1" customWidth="1"/>
    <col min="3071" max="3076" width="3.28515625" style="1" customWidth="1"/>
    <col min="3077" max="3078" width="9.140625" style="1" customWidth="1"/>
    <col min="3079" max="3082" width="3.28515625" style="1" customWidth="1"/>
    <col min="3083" max="3083" width="4.140625" style="1" customWidth="1"/>
    <col min="3084" max="3296" width="10.28515625" style="1"/>
    <col min="3297" max="3305" width="9.140625" style="1" customWidth="1"/>
    <col min="3306" max="3306" width="1" style="1" customWidth="1"/>
    <col min="3307" max="3310" width="3.28515625" style="1" customWidth="1"/>
    <col min="3311" max="3311" width="1.85546875" style="1" customWidth="1"/>
    <col min="3312" max="3312" width="17.85546875" style="1" customWidth="1"/>
    <col min="3313" max="3313" width="1.85546875" style="1" customWidth="1"/>
    <col min="3314" max="3317" width="3.28515625" style="1" customWidth="1"/>
    <col min="3318" max="3318" width="1.85546875" style="1" customWidth="1"/>
    <col min="3319" max="3319" width="12.42578125" style="1" customWidth="1"/>
    <col min="3320" max="3320" width="1.85546875" style="1" customWidth="1"/>
    <col min="3321" max="3323" width="3" style="1" customWidth="1"/>
    <col min="3324" max="3324" width="4.42578125" style="1" customWidth="1"/>
    <col min="3325" max="3326" width="3" style="1" customWidth="1"/>
    <col min="3327" max="3332" width="3.28515625" style="1" customWidth="1"/>
    <col min="3333" max="3334" width="9.140625" style="1" customWidth="1"/>
    <col min="3335" max="3338" width="3.28515625" style="1" customWidth="1"/>
    <col min="3339" max="3339" width="4.140625" style="1" customWidth="1"/>
    <col min="3340" max="3552" width="10.28515625" style="1"/>
    <col min="3553" max="3561" width="9.140625" style="1" customWidth="1"/>
    <col min="3562" max="3562" width="1" style="1" customWidth="1"/>
    <col min="3563" max="3566" width="3.28515625" style="1" customWidth="1"/>
    <col min="3567" max="3567" width="1.85546875" style="1" customWidth="1"/>
    <col min="3568" max="3568" width="17.85546875" style="1" customWidth="1"/>
    <col min="3569" max="3569" width="1.85546875" style="1" customWidth="1"/>
    <col min="3570" max="3573" width="3.28515625" style="1" customWidth="1"/>
    <col min="3574" max="3574" width="1.85546875" style="1" customWidth="1"/>
    <col min="3575" max="3575" width="12.42578125" style="1" customWidth="1"/>
    <col min="3576" max="3576" width="1.85546875" style="1" customWidth="1"/>
    <col min="3577" max="3579" width="3" style="1" customWidth="1"/>
    <col min="3580" max="3580" width="4.42578125" style="1" customWidth="1"/>
    <col min="3581" max="3582" width="3" style="1" customWidth="1"/>
    <col min="3583" max="3588" width="3.28515625" style="1" customWidth="1"/>
    <col min="3589" max="3590" width="9.140625" style="1" customWidth="1"/>
    <col min="3591" max="3594" width="3.28515625" style="1" customWidth="1"/>
    <col min="3595" max="3595" width="4.140625" style="1" customWidth="1"/>
    <col min="3596" max="3808" width="10.28515625" style="1"/>
    <col min="3809" max="3817" width="9.140625" style="1" customWidth="1"/>
    <col min="3818" max="3818" width="1" style="1" customWidth="1"/>
    <col min="3819" max="3822" width="3.28515625" style="1" customWidth="1"/>
    <col min="3823" max="3823" width="1.85546875" style="1" customWidth="1"/>
    <col min="3824" max="3824" width="17.85546875" style="1" customWidth="1"/>
    <col min="3825" max="3825" width="1.85546875" style="1" customWidth="1"/>
    <col min="3826" max="3829" width="3.28515625" style="1" customWidth="1"/>
    <col min="3830" max="3830" width="1.85546875" style="1" customWidth="1"/>
    <col min="3831" max="3831" width="12.42578125" style="1" customWidth="1"/>
    <col min="3832" max="3832" width="1.85546875" style="1" customWidth="1"/>
    <col min="3833" max="3835" width="3" style="1" customWidth="1"/>
    <col min="3836" max="3836" width="4.42578125" style="1" customWidth="1"/>
    <col min="3837" max="3838" width="3" style="1" customWidth="1"/>
    <col min="3839" max="3844" width="3.28515625" style="1" customWidth="1"/>
    <col min="3845" max="3846" width="9.140625" style="1" customWidth="1"/>
    <col min="3847" max="3850" width="3.28515625" style="1" customWidth="1"/>
    <col min="3851" max="3851" width="4.140625" style="1" customWidth="1"/>
    <col min="3852" max="4064" width="10.28515625" style="1"/>
    <col min="4065" max="4073" width="9.140625" style="1" customWidth="1"/>
    <col min="4074" max="4074" width="1" style="1" customWidth="1"/>
    <col min="4075" max="4078" width="3.28515625" style="1" customWidth="1"/>
    <col min="4079" max="4079" width="1.85546875" style="1" customWidth="1"/>
    <col min="4080" max="4080" width="17.85546875" style="1" customWidth="1"/>
    <col min="4081" max="4081" width="1.85546875" style="1" customWidth="1"/>
    <col min="4082" max="4085" width="3.28515625" style="1" customWidth="1"/>
    <col min="4086" max="4086" width="1.85546875" style="1" customWidth="1"/>
    <col min="4087" max="4087" width="12.42578125" style="1" customWidth="1"/>
    <col min="4088" max="4088" width="1.85546875" style="1" customWidth="1"/>
    <col min="4089" max="4091" width="3" style="1" customWidth="1"/>
    <col min="4092" max="4092" width="4.42578125" style="1" customWidth="1"/>
    <col min="4093" max="4094" width="3" style="1" customWidth="1"/>
    <col min="4095" max="4100" width="3.28515625" style="1" customWidth="1"/>
    <col min="4101" max="4102" width="9.140625" style="1" customWidth="1"/>
    <col min="4103" max="4106" width="3.28515625" style="1" customWidth="1"/>
    <col min="4107" max="4107" width="4.140625" style="1" customWidth="1"/>
    <col min="4108" max="4320" width="10.28515625" style="1"/>
    <col min="4321" max="4329" width="9.140625" style="1" customWidth="1"/>
    <col min="4330" max="4330" width="1" style="1" customWidth="1"/>
    <col min="4331" max="4334" width="3.28515625" style="1" customWidth="1"/>
    <col min="4335" max="4335" width="1.85546875" style="1" customWidth="1"/>
    <col min="4336" max="4336" width="17.85546875" style="1" customWidth="1"/>
    <col min="4337" max="4337" width="1.85546875" style="1" customWidth="1"/>
    <col min="4338" max="4341" width="3.28515625" style="1" customWidth="1"/>
    <col min="4342" max="4342" width="1.85546875" style="1" customWidth="1"/>
    <col min="4343" max="4343" width="12.42578125" style="1" customWidth="1"/>
    <col min="4344" max="4344" width="1.85546875" style="1" customWidth="1"/>
    <col min="4345" max="4347" width="3" style="1" customWidth="1"/>
    <col min="4348" max="4348" width="4.42578125" style="1" customWidth="1"/>
    <col min="4349" max="4350" width="3" style="1" customWidth="1"/>
    <col min="4351" max="4356" width="3.28515625" style="1" customWidth="1"/>
    <col min="4357" max="4358" width="9.140625" style="1" customWidth="1"/>
    <col min="4359" max="4362" width="3.28515625" style="1" customWidth="1"/>
    <col min="4363" max="4363" width="4.140625" style="1" customWidth="1"/>
    <col min="4364" max="4576" width="10.28515625" style="1"/>
    <col min="4577" max="4585" width="9.140625" style="1" customWidth="1"/>
    <col min="4586" max="4586" width="1" style="1" customWidth="1"/>
    <col min="4587" max="4590" width="3.28515625" style="1" customWidth="1"/>
    <col min="4591" max="4591" width="1.85546875" style="1" customWidth="1"/>
    <col min="4592" max="4592" width="17.85546875" style="1" customWidth="1"/>
    <col min="4593" max="4593" width="1.85546875" style="1" customWidth="1"/>
    <col min="4594" max="4597" width="3.28515625" style="1" customWidth="1"/>
    <col min="4598" max="4598" width="1.85546875" style="1" customWidth="1"/>
    <col min="4599" max="4599" width="12.42578125" style="1" customWidth="1"/>
    <col min="4600" max="4600" width="1.85546875" style="1" customWidth="1"/>
    <col min="4601" max="4603" width="3" style="1" customWidth="1"/>
    <col min="4604" max="4604" width="4.42578125" style="1" customWidth="1"/>
    <col min="4605" max="4606" width="3" style="1" customWidth="1"/>
    <col min="4607" max="4612" width="3.28515625" style="1" customWidth="1"/>
    <col min="4613" max="4614" width="9.140625" style="1" customWidth="1"/>
    <col min="4615" max="4618" width="3.28515625" style="1" customWidth="1"/>
    <col min="4619" max="4619" width="4.140625" style="1" customWidth="1"/>
    <col min="4620" max="4832" width="10.28515625" style="1"/>
    <col min="4833" max="4841" width="9.140625" style="1" customWidth="1"/>
    <col min="4842" max="4842" width="1" style="1" customWidth="1"/>
    <col min="4843" max="4846" width="3.28515625" style="1" customWidth="1"/>
    <col min="4847" max="4847" width="1.85546875" style="1" customWidth="1"/>
    <col min="4848" max="4848" width="17.85546875" style="1" customWidth="1"/>
    <col min="4849" max="4849" width="1.85546875" style="1" customWidth="1"/>
    <col min="4850" max="4853" width="3.28515625" style="1" customWidth="1"/>
    <col min="4854" max="4854" width="1.85546875" style="1" customWidth="1"/>
    <col min="4855" max="4855" width="12.42578125" style="1" customWidth="1"/>
    <col min="4856" max="4856" width="1.85546875" style="1" customWidth="1"/>
    <col min="4857" max="4859" width="3" style="1" customWidth="1"/>
    <col min="4860" max="4860" width="4.42578125" style="1" customWidth="1"/>
    <col min="4861" max="4862" width="3" style="1" customWidth="1"/>
    <col min="4863" max="4868" width="3.28515625" style="1" customWidth="1"/>
    <col min="4869" max="4870" width="9.140625" style="1" customWidth="1"/>
    <col min="4871" max="4874" width="3.28515625" style="1" customWidth="1"/>
    <col min="4875" max="4875" width="4.140625" style="1" customWidth="1"/>
    <col min="4876" max="5088" width="10.28515625" style="1"/>
    <col min="5089" max="5097" width="9.140625" style="1" customWidth="1"/>
    <col min="5098" max="5098" width="1" style="1" customWidth="1"/>
    <col min="5099" max="5102" width="3.28515625" style="1" customWidth="1"/>
    <col min="5103" max="5103" width="1.85546875" style="1" customWidth="1"/>
    <col min="5104" max="5104" width="17.85546875" style="1" customWidth="1"/>
    <col min="5105" max="5105" width="1.85546875" style="1" customWidth="1"/>
    <col min="5106" max="5109" width="3.28515625" style="1" customWidth="1"/>
    <col min="5110" max="5110" width="1.85546875" style="1" customWidth="1"/>
    <col min="5111" max="5111" width="12.42578125" style="1" customWidth="1"/>
    <col min="5112" max="5112" width="1.85546875" style="1" customWidth="1"/>
    <col min="5113" max="5115" width="3" style="1" customWidth="1"/>
    <col min="5116" max="5116" width="4.42578125" style="1" customWidth="1"/>
    <col min="5117" max="5118" width="3" style="1" customWidth="1"/>
    <col min="5119" max="5124" width="3.28515625" style="1" customWidth="1"/>
    <col min="5125" max="5126" width="9.140625" style="1" customWidth="1"/>
    <col min="5127" max="5130" width="3.28515625" style="1" customWidth="1"/>
    <col min="5131" max="5131" width="4.140625" style="1" customWidth="1"/>
    <col min="5132" max="5344" width="10.28515625" style="1"/>
    <col min="5345" max="5353" width="9.140625" style="1" customWidth="1"/>
    <col min="5354" max="5354" width="1" style="1" customWidth="1"/>
    <col min="5355" max="5358" width="3.28515625" style="1" customWidth="1"/>
    <col min="5359" max="5359" width="1.85546875" style="1" customWidth="1"/>
    <col min="5360" max="5360" width="17.85546875" style="1" customWidth="1"/>
    <col min="5361" max="5361" width="1.85546875" style="1" customWidth="1"/>
    <col min="5362" max="5365" width="3.28515625" style="1" customWidth="1"/>
    <col min="5366" max="5366" width="1.85546875" style="1" customWidth="1"/>
    <col min="5367" max="5367" width="12.42578125" style="1" customWidth="1"/>
    <col min="5368" max="5368" width="1.85546875" style="1" customWidth="1"/>
    <col min="5369" max="5371" width="3" style="1" customWidth="1"/>
    <col min="5372" max="5372" width="4.42578125" style="1" customWidth="1"/>
    <col min="5373" max="5374" width="3" style="1" customWidth="1"/>
    <col min="5375" max="5380" width="3.28515625" style="1" customWidth="1"/>
    <col min="5381" max="5382" width="9.140625" style="1" customWidth="1"/>
    <col min="5383" max="5386" width="3.28515625" style="1" customWidth="1"/>
    <col min="5387" max="5387" width="4.140625" style="1" customWidth="1"/>
    <col min="5388" max="5600" width="10.28515625" style="1"/>
    <col min="5601" max="5609" width="9.140625" style="1" customWidth="1"/>
    <col min="5610" max="5610" width="1" style="1" customWidth="1"/>
    <col min="5611" max="5614" width="3.28515625" style="1" customWidth="1"/>
    <col min="5615" max="5615" width="1.85546875" style="1" customWidth="1"/>
    <col min="5616" max="5616" width="17.85546875" style="1" customWidth="1"/>
    <col min="5617" max="5617" width="1.85546875" style="1" customWidth="1"/>
    <col min="5618" max="5621" width="3.28515625" style="1" customWidth="1"/>
    <col min="5622" max="5622" width="1.85546875" style="1" customWidth="1"/>
    <col min="5623" max="5623" width="12.42578125" style="1" customWidth="1"/>
    <col min="5624" max="5624" width="1.85546875" style="1" customWidth="1"/>
    <col min="5625" max="5627" width="3" style="1" customWidth="1"/>
    <col min="5628" max="5628" width="4.42578125" style="1" customWidth="1"/>
    <col min="5629" max="5630" width="3" style="1" customWidth="1"/>
    <col min="5631" max="5636" width="3.28515625" style="1" customWidth="1"/>
    <col min="5637" max="5638" width="9.140625" style="1" customWidth="1"/>
    <col min="5639" max="5642" width="3.28515625" style="1" customWidth="1"/>
    <col min="5643" max="5643" width="4.140625" style="1" customWidth="1"/>
    <col min="5644" max="5856" width="10.28515625" style="1"/>
    <col min="5857" max="5865" width="9.140625" style="1" customWidth="1"/>
    <col min="5866" max="5866" width="1" style="1" customWidth="1"/>
    <col min="5867" max="5870" width="3.28515625" style="1" customWidth="1"/>
    <col min="5871" max="5871" width="1.85546875" style="1" customWidth="1"/>
    <col min="5872" max="5872" width="17.85546875" style="1" customWidth="1"/>
    <col min="5873" max="5873" width="1.85546875" style="1" customWidth="1"/>
    <col min="5874" max="5877" width="3.28515625" style="1" customWidth="1"/>
    <col min="5878" max="5878" width="1.85546875" style="1" customWidth="1"/>
    <col min="5879" max="5879" width="12.42578125" style="1" customWidth="1"/>
    <col min="5880" max="5880" width="1.85546875" style="1" customWidth="1"/>
    <col min="5881" max="5883" width="3" style="1" customWidth="1"/>
    <col min="5884" max="5884" width="4.42578125" style="1" customWidth="1"/>
    <col min="5885" max="5886" width="3" style="1" customWidth="1"/>
    <col min="5887" max="5892" width="3.28515625" style="1" customWidth="1"/>
    <col min="5893" max="5894" width="9.140625" style="1" customWidth="1"/>
    <col min="5895" max="5898" width="3.28515625" style="1" customWidth="1"/>
    <col min="5899" max="5899" width="4.140625" style="1" customWidth="1"/>
    <col min="5900" max="6112" width="10.28515625" style="1"/>
    <col min="6113" max="6121" width="9.140625" style="1" customWidth="1"/>
    <col min="6122" max="6122" width="1" style="1" customWidth="1"/>
    <col min="6123" max="6126" width="3.28515625" style="1" customWidth="1"/>
    <col min="6127" max="6127" width="1.85546875" style="1" customWidth="1"/>
    <col min="6128" max="6128" width="17.85546875" style="1" customWidth="1"/>
    <col min="6129" max="6129" width="1.85546875" style="1" customWidth="1"/>
    <col min="6130" max="6133" width="3.28515625" style="1" customWidth="1"/>
    <col min="6134" max="6134" width="1.85546875" style="1" customWidth="1"/>
    <col min="6135" max="6135" width="12.42578125" style="1" customWidth="1"/>
    <col min="6136" max="6136" width="1.85546875" style="1" customWidth="1"/>
    <col min="6137" max="6139" width="3" style="1" customWidth="1"/>
    <col min="6140" max="6140" width="4.42578125" style="1" customWidth="1"/>
    <col min="6141" max="6142" width="3" style="1" customWidth="1"/>
    <col min="6143" max="6148" width="3.28515625" style="1" customWidth="1"/>
    <col min="6149" max="6150" width="9.140625" style="1" customWidth="1"/>
    <col min="6151" max="6154" width="3.28515625" style="1" customWidth="1"/>
    <col min="6155" max="6155" width="4.140625" style="1" customWidth="1"/>
    <col min="6156" max="6368" width="10.28515625" style="1"/>
    <col min="6369" max="6377" width="9.140625" style="1" customWidth="1"/>
    <col min="6378" max="6378" width="1" style="1" customWidth="1"/>
    <col min="6379" max="6382" width="3.28515625" style="1" customWidth="1"/>
    <col min="6383" max="6383" width="1.85546875" style="1" customWidth="1"/>
    <col min="6384" max="6384" width="17.85546875" style="1" customWidth="1"/>
    <col min="6385" max="6385" width="1.85546875" style="1" customWidth="1"/>
    <col min="6386" max="6389" width="3.28515625" style="1" customWidth="1"/>
    <col min="6390" max="6390" width="1.85546875" style="1" customWidth="1"/>
    <col min="6391" max="6391" width="12.42578125" style="1" customWidth="1"/>
    <col min="6392" max="6392" width="1.85546875" style="1" customWidth="1"/>
    <col min="6393" max="6395" width="3" style="1" customWidth="1"/>
    <col min="6396" max="6396" width="4.42578125" style="1" customWidth="1"/>
    <col min="6397" max="6398" width="3" style="1" customWidth="1"/>
    <col min="6399" max="6404" width="3.28515625" style="1" customWidth="1"/>
    <col min="6405" max="6406" width="9.140625" style="1" customWidth="1"/>
    <col min="6407" max="6410" width="3.28515625" style="1" customWidth="1"/>
    <col min="6411" max="6411" width="4.140625" style="1" customWidth="1"/>
    <col min="6412" max="6624" width="10.28515625" style="1"/>
    <col min="6625" max="6633" width="9.140625" style="1" customWidth="1"/>
    <col min="6634" max="6634" width="1" style="1" customWidth="1"/>
    <col min="6635" max="6638" width="3.28515625" style="1" customWidth="1"/>
    <col min="6639" max="6639" width="1.85546875" style="1" customWidth="1"/>
    <col min="6640" max="6640" width="17.85546875" style="1" customWidth="1"/>
    <col min="6641" max="6641" width="1.85546875" style="1" customWidth="1"/>
    <col min="6642" max="6645" width="3.28515625" style="1" customWidth="1"/>
    <col min="6646" max="6646" width="1.85546875" style="1" customWidth="1"/>
    <col min="6647" max="6647" width="12.42578125" style="1" customWidth="1"/>
    <col min="6648" max="6648" width="1.85546875" style="1" customWidth="1"/>
    <col min="6649" max="6651" width="3" style="1" customWidth="1"/>
    <col min="6652" max="6652" width="4.42578125" style="1" customWidth="1"/>
    <col min="6653" max="6654" width="3" style="1" customWidth="1"/>
    <col min="6655" max="6660" width="3.28515625" style="1" customWidth="1"/>
    <col min="6661" max="6662" width="9.140625" style="1" customWidth="1"/>
    <col min="6663" max="6666" width="3.28515625" style="1" customWidth="1"/>
    <col min="6667" max="6667" width="4.140625" style="1" customWidth="1"/>
    <col min="6668" max="6880" width="10.28515625" style="1"/>
    <col min="6881" max="6889" width="9.140625" style="1" customWidth="1"/>
    <col min="6890" max="6890" width="1" style="1" customWidth="1"/>
    <col min="6891" max="6894" width="3.28515625" style="1" customWidth="1"/>
    <col min="6895" max="6895" width="1.85546875" style="1" customWidth="1"/>
    <col min="6896" max="6896" width="17.85546875" style="1" customWidth="1"/>
    <col min="6897" max="6897" width="1.85546875" style="1" customWidth="1"/>
    <col min="6898" max="6901" width="3.28515625" style="1" customWidth="1"/>
    <col min="6902" max="6902" width="1.85546875" style="1" customWidth="1"/>
    <col min="6903" max="6903" width="12.42578125" style="1" customWidth="1"/>
    <col min="6904" max="6904" width="1.85546875" style="1" customWidth="1"/>
    <col min="6905" max="6907" width="3" style="1" customWidth="1"/>
    <col min="6908" max="6908" width="4.42578125" style="1" customWidth="1"/>
    <col min="6909" max="6910" width="3" style="1" customWidth="1"/>
    <col min="6911" max="6916" width="3.28515625" style="1" customWidth="1"/>
    <col min="6917" max="6918" width="9.140625" style="1" customWidth="1"/>
    <col min="6919" max="6922" width="3.28515625" style="1" customWidth="1"/>
    <col min="6923" max="6923" width="4.140625" style="1" customWidth="1"/>
    <col min="6924" max="7136" width="10.28515625" style="1"/>
    <col min="7137" max="7145" width="9.140625" style="1" customWidth="1"/>
    <col min="7146" max="7146" width="1" style="1" customWidth="1"/>
    <col min="7147" max="7150" width="3.28515625" style="1" customWidth="1"/>
    <col min="7151" max="7151" width="1.85546875" style="1" customWidth="1"/>
    <col min="7152" max="7152" width="17.85546875" style="1" customWidth="1"/>
    <col min="7153" max="7153" width="1.85546875" style="1" customWidth="1"/>
    <col min="7154" max="7157" width="3.28515625" style="1" customWidth="1"/>
    <col min="7158" max="7158" width="1.85546875" style="1" customWidth="1"/>
    <col min="7159" max="7159" width="12.42578125" style="1" customWidth="1"/>
    <col min="7160" max="7160" width="1.85546875" style="1" customWidth="1"/>
    <col min="7161" max="7163" width="3" style="1" customWidth="1"/>
    <col min="7164" max="7164" width="4.42578125" style="1" customWidth="1"/>
    <col min="7165" max="7166" width="3" style="1" customWidth="1"/>
    <col min="7167" max="7172" width="3.28515625" style="1" customWidth="1"/>
    <col min="7173" max="7174" width="9.140625" style="1" customWidth="1"/>
    <col min="7175" max="7178" width="3.28515625" style="1" customWidth="1"/>
    <col min="7179" max="7179" width="4.140625" style="1" customWidth="1"/>
    <col min="7180" max="7392" width="10.28515625" style="1"/>
    <col min="7393" max="7401" width="9.140625" style="1" customWidth="1"/>
    <col min="7402" max="7402" width="1" style="1" customWidth="1"/>
    <col min="7403" max="7406" width="3.28515625" style="1" customWidth="1"/>
    <col min="7407" max="7407" width="1.85546875" style="1" customWidth="1"/>
    <col min="7408" max="7408" width="17.85546875" style="1" customWidth="1"/>
    <col min="7409" max="7409" width="1.85546875" style="1" customWidth="1"/>
    <col min="7410" max="7413" width="3.28515625" style="1" customWidth="1"/>
    <col min="7414" max="7414" width="1.85546875" style="1" customWidth="1"/>
    <col min="7415" max="7415" width="12.42578125" style="1" customWidth="1"/>
    <col min="7416" max="7416" width="1.85546875" style="1" customWidth="1"/>
    <col min="7417" max="7419" width="3" style="1" customWidth="1"/>
    <col min="7420" max="7420" width="4.42578125" style="1" customWidth="1"/>
    <col min="7421" max="7422" width="3" style="1" customWidth="1"/>
    <col min="7423" max="7428" width="3.28515625" style="1" customWidth="1"/>
    <col min="7429" max="7430" width="9.140625" style="1" customWidth="1"/>
    <col min="7431" max="7434" width="3.28515625" style="1" customWidth="1"/>
    <col min="7435" max="7435" width="4.140625" style="1" customWidth="1"/>
    <col min="7436" max="7648" width="10.28515625" style="1"/>
    <col min="7649" max="7657" width="9.140625" style="1" customWidth="1"/>
    <col min="7658" max="7658" width="1" style="1" customWidth="1"/>
    <col min="7659" max="7662" width="3.28515625" style="1" customWidth="1"/>
    <col min="7663" max="7663" width="1.85546875" style="1" customWidth="1"/>
    <col min="7664" max="7664" width="17.85546875" style="1" customWidth="1"/>
    <col min="7665" max="7665" width="1.85546875" style="1" customWidth="1"/>
    <col min="7666" max="7669" width="3.28515625" style="1" customWidth="1"/>
    <col min="7670" max="7670" width="1.85546875" style="1" customWidth="1"/>
    <col min="7671" max="7671" width="12.42578125" style="1" customWidth="1"/>
    <col min="7672" max="7672" width="1.85546875" style="1" customWidth="1"/>
    <col min="7673" max="7675" width="3" style="1" customWidth="1"/>
    <col min="7676" max="7676" width="4.42578125" style="1" customWidth="1"/>
    <col min="7677" max="7678" width="3" style="1" customWidth="1"/>
    <col min="7679" max="7684" width="3.28515625" style="1" customWidth="1"/>
    <col min="7685" max="7686" width="9.140625" style="1" customWidth="1"/>
    <col min="7687" max="7690" width="3.28515625" style="1" customWidth="1"/>
    <col min="7691" max="7691" width="4.140625" style="1" customWidth="1"/>
    <col min="7692" max="7904" width="10.28515625" style="1"/>
    <col min="7905" max="7913" width="9.140625" style="1" customWidth="1"/>
    <col min="7914" max="7914" width="1" style="1" customWidth="1"/>
    <col min="7915" max="7918" width="3.28515625" style="1" customWidth="1"/>
    <col min="7919" max="7919" width="1.85546875" style="1" customWidth="1"/>
    <col min="7920" max="7920" width="17.85546875" style="1" customWidth="1"/>
    <col min="7921" max="7921" width="1.85546875" style="1" customWidth="1"/>
    <col min="7922" max="7925" width="3.28515625" style="1" customWidth="1"/>
    <col min="7926" max="7926" width="1.85546875" style="1" customWidth="1"/>
    <col min="7927" max="7927" width="12.42578125" style="1" customWidth="1"/>
    <col min="7928" max="7928" width="1.85546875" style="1" customWidth="1"/>
    <col min="7929" max="7931" width="3" style="1" customWidth="1"/>
    <col min="7932" max="7932" width="4.42578125" style="1" customWidth="1"/>
    <col min="7933" max="7934" width="3" style="1" customWidth="1"/>
    <col min="7935" max="7940" width="3.28515625" style="1" customWidth="1"/>
    <col min="7941" max="7942" width="9.140625" style="1" customWidth="1"/>
    <col min="7943" max="7946" width="3.28515625" style="1" customWidth="1"/>
    <col min="7947" max="7947" width="4.140625" style="1" customWidth="1"/>
    <col min="7948" max="8160" width="10.28515625" style="1"/>
    <col min="8161" max="8169" width="9.140625" style="1" customWidth="1"/>
    <col min="8170" max="8170" width="1" style="1" customWidth="1"/>
    <col min="8171" max="8174" width="3.28515625" style="1" customWidth="1"/>
    <col min="8175" max="8175" width="1.85546875" style="1" customWidth="1"/>
    <col min="8176" max="8176" width="17.85546875" style="1" customWidth="1"/>
    <col min="8177" max="8177" width="1.85546875" style="1" customWidth="1"/>
    <col min="8178" max="8181" width="3.28515625" style="1" customWidth="1"/>
    <col min="8182" max="8182" width="1.85546875" style="1" customWidth="1"/>
    <col min="8183" max="8183" width="12.42578125" style="1" customWidth="1"/>
    <col min="8184" max="8184" width="1.85546875" style="1" customWidth="1"/>
    <col min="8185" max="8187" width="3" style="1" customWidth="1"/>
    <col min="8188" max="8188" width="4.42578125" style="1" customWidth="1"/>
    <col min="8189" max="8190" width="3" style="1" customWidth="1"/>
    <col min="8191" max="8196" width="3.28515625" style="1" customWidth="1"/>
    <col min="8197" max="8198" width="9.140625" style="1" customWidth="1"/>
    <col min="8199" max="8202" width="3.28515625" style="1" customWidth="1"/>
    <col min="8203" max="8203" width="4.140625" style="1" customWidth="1"/>
    <col min="8204" max="8416" width="10.28515625" style="1"/>
    <col min="8417" max="8425" width="9.140625" style="1" customWidth="1"/>
    <col min="8426" max="8426" width="1" style="1" customWidth="1"/>
    <col min="8427" max="8430" width="3.28515625" style="1" customWidth="1"/>
    <col min="8431" max="8431" width="1.85546875" style="1" customWidth="1"/>
    <col min="8432" max="8432" width="17.85546875" style="1" customWidth="1"/>
    <col min="8433" max="8433" width="1.85546875" style="1" customWidth="1"/>
    <col min="8434" max="8437" width="3.28515625" style="1" customWidth="1"/>
    <col min="8438" max="8438" width="1.85546875" style="1" customWidth="1"/>
    <col min="8439" max="8439" width="12.42578125" style="1" customWidth="1"/>
    <col min="8440" max="8440" width="1.85546875" style="1" customWidth="1"/>
    <col min="8441" max="8443" width="3" style="1" customWidth="1"/>
    <col min="8444" max="8444" width="4.42578125" style="1" customWidth="1"/>
    <col min="8445" max="8446" width="3" style="1" customWidth="1"/>
    <col min="8447" max="8452" width="3.28515625" style="1" customWidth="1"/>
    <col min="8453" max="8454" width="9.140625" style="1" customWidth="1"/>
    <col min="8455" max="8458" width="3.28515625" style="1" customWidth="1"/>
    <col min="8459" max="8459" width="4.140625" style="1" customWidth="1"/>
    <col min="8460" max="8672" width="10.28515625" style="1"/>
    <col min="8673" max="8681" width="9.140625" style="1" customWidth="1"/>
    <col min="8682" max="8682" width="1" style="1" customWidth="1"/>
    <col min="8683" max="8686" width="3.28515625" style="1" customWidth="1"/>
    <col min="8687" max="8687" width="1.85546875" style="1" customWidth="1"/>
    <col min="8688" max="8688" width="17.85546875" style="1" customWidth="1"/>
    <col min="8689" max="8689" width="1.85546875" style="1" customWidth="1"/>
    <col min="8690" max="8693" width="3.28515625" style="1" customWidth="1"/>
    <col min="8694" max="8694" width="1.85546875" style="1" customWidth="1"/>
    <col min="8695" max="8695" width="12.42578125" style="1" customWidth="1"/>
    <col min="8696" max="8696" width="1.85546875" style="1" customWidth="1"/>
    <col min="8697" max="8699" width="3" style="1" customWidth="1"/>
    <col min="8700" max="8700" width="4.42578125" style="1" customWidth="1"/>
    <col min="8701" max="8702" width="3" style="1" customWidth="1"/>
    <col min="8703" max="8708" width="3.28515625" style="1" customWidth="1"/>
    <col min="8709" max="8710" width="9.140625" style="1" customWidth="1"/>
    <col min="8711" max="8714" width="3.28515625" style="1" customWidth="1"/>
    <col min="8715" max="8715" width="4.140625" style="1" customWidth="1"/>
    <col min="8716" max="8928" width="10.28515625" style="1"/>
    <col min="8929" max="8937" width="9.140625" style="1" customWidth="1"/>
    <col min="8938" max="8938" width="1" style="1" customWidth="1"/>
    <col min="8939" max="8942" width="3.28515625" style="1" customWidth="1"/>
    <col min="8943" max="8943" width="1.85546875" style="1" customWidth="1"/>
    <col min="8944" max="8944" width="17.85546875" style="1" customWidth="1"/>
    <col min="8945" max="8945" width="1.85546875" style="1" customWidth="1"/>
    <col min="8946" max="8949" width="3.28515625" style="1" customWidth="1"/>
    <col min="8950" max="8950" width="1.85546875" style="1" customWidth="1"/>
    <col min="8951" max="8951" width="12.42578125" style="1" customWidth="1"/>
    <col min="8952" max="8952" width="1.85546875" style="1" customWidth="1"/>
    <col min="8953" max="8955" width="3" style="1" customWidth="1"/>
    <col min="8956" max="8956" width="4.42578125" style="1" customWidth="1"/>
    <col min="8957" max="8958" width="3" style="1" customWidth="1"/>
    <col min="8959" max="8964" width="3.28515625" style="1" customWidth="1"/>
    <col min="8965" max="8966" width="9.140625" style="1" customWidth="1"/>
    <col min="8967" max="8970" width="3.28515625" style="1" customWidth="1"/>
    <col min="8971" max="8971" width="4.140625" style="1" customWidth="1"/>
    <col min="8972" max="9184" width="10.28515625" style="1"/>
    <col min="9185" max="9193" width="9.140625" style="1" customWidth="1"/>
    <col min="9194" max="9194" width="1" style="1" customWidth="1"/>
    <col min="9195" max="9198" width="3.28515625" style="1" customWidth="1"/>
    <col min="9199" max="9199" width="1.85546875" style="1" customWidth="1"/>
    <col min="9200" max="9200" width="17.85546875" style="1" customWidth="1"/>
    <col min="9201" max="9201" width="1.85546875" style="1" customWidth="1"/>
    <col min="9202" max="9205" width="3.28515625" style="1" customWidth="1"/>
    <col min="9206" max="9206" width="1.85546875" style="1" customWidth="1"/>
    <col min="9207" max="9207" width="12.42578125" style="1" customWidth="1"/>
    <col min="9208" max="9208" width="1.85546875" style="1" customWidth="1"/>
    <col min="9209" max="9211" width="3" style="1" customWidth="1"/>
    <col min="9212" max="9212" width="4.42578125" style="1" customWidth="1"/>
    <col min="9213" max="9214" width="3" style="1" customWidth="1"/>
    <col min="9215" max="9220" width="3.28515625" style="1" customWidth="1"/>
    <col min="9221" max="9222" width="9.140625" style="1" customWidth="1"/>
    <col min="9223" max="9226" width="3.28515625" style="1" customWidth="1"/>
    <col min="9227" max="9227" width="4.140625" style="1" customWidth="1"/>
    <col min="9228" max="9440" width="10.28515625" style="1"/>
    <col min="9441" max="9449" width="9.140625" style="1" customWidth="1"/>
    <col min="9450" max="9450" width="1" style="1" customWidth="1"/>
    <col min="9451" max="9454" width="3.28515625" style="1" customWidth="1"/>
    <col min="9455" max="9455" width="1.85546875" style="1" customWidth="1"/>
    <col min="9456" max="9456" width="17.85546875" style="1" customWidth="1"/>
    <col min="9457" max="9457" width="1.85546875" style="1" customWidth="1"/>
    <col min="9458" max="9461" width="3.28515625" style="1" customWidth="1"/>
    <col min="9462" max="9462" width="1.85546875" style="1" customWidth="1"/>
    <col min="9463" max="9463" width="12.42578125" style="1" customWidth="1"/>
    <col min="9464" max="9464" width="1.85546875" style="1" customWidth="1"/>
    <col min="9465" max="9467" width="3" style="1" customWidth="1"/>
    <col min="9468" max="9468" width="4.42578125" style="1" customWidth="1"/>
    <col min="9469" max="9470" width="3" style="1" customWidth="1"/>
    <col min="9471" max="9476" width="3.28515625" style="1" customWidth="1"/>
    <col min="9477" max="9478" width="9.140625" style="1" customWidth="1"/>
    <col min="9479" max="9482" width="3.28515625" style="1" customWidth="1"/>
    <col min="9483" max="9483" width="4.140625" style="1" customWidth="1"/>
    <col min="9484" max="9696" width="10.28515625" style="1"/>
    <col min="9697" max="9705" width="9.140625" style="1" customWidth="1"/>
    <col min="9706" max="9706" width="1" style="1" customWidth="1"/>
    <col min="9707" max="9710" width="3.28515625" style="1" customWidth="1"/>
    <col min="9711" max="9711" width="1.85546875" style="1" customWidth="1"/>
    <col min="9712" max="9712" width="17.85546875" style="1" customWidth="1"/>
    <col min="9713" max="9713" width="1.85546875" style="1" customWidth="1"/>
    <col min="9714" max="9717" width="3.28515625" style="1" customWidth="1"/>
    <col min="9718" max="9718" width="1.85546875" style="1" customWidth="1"/>
    <col min="9719" max="9719" width="12.42578125" style="1" customWidth="1"/>
    <col min="9720" max="9720" width="1.85546875" style="1" customWidth="1"/>
    <col min="9721" max="9723" width="3" style="1" customWidth="1"/>
    <col min="9724" max="9724" width="4.42578125" style="1" customWidth="1"/>
    <col min="9725" max="9726" width="3" style="1" customWidth="1"/>
    <col min="9727" max="9732" width="3.28515625" style="1" customWidth="1"/>
    <col min="9733" max="9734" width="9.140625" style="1" customWidth="1"/>
    <col min="9735" max="9738" width="3.28515625" style="1" customWidth="1"/>
    <col min="9739" max="9739" width="4.140625" style="1" customWidth="1"/>
    <col min="9740" max="9952" width="10.28515625" style="1"/>
    <col min="9953" max="9961" width="9.140625" style="1" customWidth="1"/>
    <col min="9962" max="9962" width="1" style="1" customWidth="1"/>
    <col min="9963" max="9966" width="3.28515625" style="1" customWidth="1"/>
    <col min="9967" max="9967" width="1.85546875" style="1" customWidth="1"/>
    <col min="9968" max="9968" width="17.85546875" style="1" customWidth="1"/>
    <col min="9969" max="9969" width="1.85546875" style="1" customWidth="1"/>
    <col min="9970" max="9973" width="3.28515625" style="1" customWidth="1"/>
    <col min="9974" max="9974" width="1.85546875" style="1" customWidth="1"/>
    <col min="9975" max="9975" width="12.42578125" style="1" customWidth="1"/>
    <col min="9976" max="9976" width="1.85546875" style="1" customWidth="1"/>
    <col min="9977" max="9979" width="3" style="1" customWidth="1"/>
    <col min="9980" max="9980" width="4.42578125" style="1" customWidth="1"/>
    <col min="9981" max="9982" width="3" style="1" customWidth="1"/>
    <col min="9983" max="9988" width="3.28515625" style="1" customWidth="1"/>
    <col min="9989" max="9990" width="9.140625" style="1" customWidth="1"/>
    <col min="9991" max="9994" width="3.28515625" style="1" customWidth="1"/>
    <col min="9995" max="9995" width="4.140625" style="1" customWidth="1"/>
    <col min="9996" max="10208" width="10.28515625" style="1"/>
    <col min="10209" max="10217" width="9.140625" style="1" customWidth="1"/>
    <col min="10218" max="10218" width="1" style="1" customWidth="1"/>
    <col min="10219" max="10222" width="3.28515625" style="1" customWidth="1"/>
    <col min="10223" max="10223" width="1.85546875" style="1" customWidth="1"/>
    <col min="10224" max="10224" width="17.85546875" style="1" customWidth="1"/>
    <col min="10225" max="10225" width="1.85546875" style="1" customWidth="1"/>
    <col min="10226" max="10229" width="3.28515625" style="1" customWidth="1"/>
    <col min="10230" max="10230" width="1.85546875" style="1" customWidth="1"/>
    <col min="10231" max="10231" width="12.42578125" style="1" customWidth="1"/>
    <col min="10232" max="10232" width="1.85546875" style="1" customWidth="1"/>
    <col min="10233" max="10235" width="3" style="1" customWidth="1"/>
    <col min="10236" max="10236" width="4.42578125" style="1" customWidth="1"/>
    <col min="10237" max="10238" width="3" style="1" customWidth="1"/>
    <col min="10239" max="10244" width="3.28515625" style="1" customWidth="1"/>
    <col min="10245" max="10246" width="9.140625" style="1" customWidth="1"/>
    <col min="10247" max="10250" width="3.28515625" style="1" customWidth="1"/>
    <col min="10251" max="10251" width="4.140625" style="1" customWidth="1"/>
    <col min="10252" max="10464" width="10.28515625" style="1"/>
    <col min="10465" max="10473" width="9.140625" style="1" customWidth="1"/>
    <col min="10474" max="10474" width="1" style="1" customWidth="1"/>
    <col min="10475" max="10478" width="3.28515625" style="1" customWidth="1"/>
    <col min="10479" max="10479" width="1.85546875" style="1" customWidth="1"/>
    <col min="10480" max="10480" width="17.85546875" style="1" customWidth="1"/>
    <col min="10481" max="10481" width="1.85546875" style="1" customWidth="1"/>
    <col min="10482" max="10485" width="3.28515625" style="1" customWidth="1"/>
    <col min="10486" max="10486" width="1.85546875" style="1" customWidth="1"/>
    <col min="10487" max="10487" width="12.42578125" style="1" customWidth="1"/>
    <col min="10488" max="10488" width="1.85546875" style="1" customWidth="1"/>
    <col min="10489" max="10491" width="3" style="1" customWidth="1"/>
    <col min="10492" max="10492" width="4.42578125" style="1" customWidth="1"/>
    <col min="10493" max="10494" width="3" style="1" customWidth="1"/>
    <col min="10495" max="10500" width="3.28515625" style="1" customWidth="1"/>
    <col min="10501" max="10502" width="9.140625" style="1" customWidth="1"/>
    <col min="10503" max="10506" width="3.28515625" style="1" customWidth="1"/>
    <col min="10507" max="10507" width="4.140625" style="1" customWidth="1"/>
    <col min="10508" max="10720" width="10.28515625" style="1"/>
    <col min="10721" max="10729" width="9.140625" style="1" customWidth="1"/>
    <col min="10730" max="10730" width="1" style="1" customWidth="1"/>
    <col min="10731" max="10734" width="3.28515625" style="1" customWidth="1"/>
    <col min="10735" max="10735" width="1.85546875" style="1" customWidth="1"/>
    <col min="10736" max="10736" width="17.85546875" style="1" customWidth="1"/>
    <col min="10737" max="10737" width="1.85546875" style="1" customWidth="1"/>
    <col min="10738" max="10741" width="3.28515625" style="1" customWidth="1"/>
    <col min="10742" max="10742" width="1.85546875" style="1" customWidth="1"/>
    <col min="10743" max="10743" width="12.42578125" style="1" customWidth="1"/>
    <col min="10744" max="10744" width="1.85546875" style="1" customWidth="1"/>
    <col min="10745" max="10747" width="3" style="1" customWidth="1"/>
    <col min="10748" max="10748" width="4.42578125" style="1" customWidth="1"/>
    <col min="10749" max="10750" width="3" style="1" customWidth="1"/>
    <col min="10751" max="10756" width="3.28515625" style="1" customWidth="1"/>
    <col min="10757" max="10758" width="9.140625" style="1" customWidth="1"/>
    <col min="10759" max="10762" width="3.28515625" style="1" customWidth="1"/>
    <col min="10763" max="10763" width="4.140625" style="1" customWidth="1"/>
    <col min="10764" max="10976" width="10.28515625" style="1"/>
    <col min="10977" max="10985" width="9.140625" style="1" customWidth="1"/>
    <col min="10986" max="10986" width="1" style="1" customWidth="1"/>
    <col min="10987" max="10990" width="3.28515625" style="1" customWidth="1"/>
    <col min="10991" max="10991" width="1.85546875" style="1" customWidth="1"/>
    <col min="10992" max="10992" width="17.85546875" style="1" customWidth="1"/>
    <col min="10993" max="10993" width="1.85546875" style="1" customWidth="1"/>
    <col min="10994" max="10997" width="3.28515625" style="1" customWidth="1"/>
    <col min="10998" max="10998" width="1.85546875" style="1" customWidth="1"/>
    <col min="10999" max="10999" width="12.42578125" style="1" customWidth="1"/>
    <col min="11000" max="11000" width="1.85546875" style="1" customWidth="1"/>
    <col min="11001" max="11003" width="3" style="1" customWidth="1"/>
    <col min="11004" max="11004" width="4.42578125" style="1" customWidth="1"/>
    <col min="11005" max="11006" width="3" style="1" customWidth="1"/>
    <col min="11007" max="11012" width="3.28515625" style="1" customWidth="1"/>
    <col min="11013" max="11014" width="9.140625" style="1" customWidth="1"/>
    <col min="11015" max="11018" width="3.28515625" style="1" customWidth="1"/>
    <col min="11019" max="11019" width="4.140625" style="1" customWidth="1"/>
    <col min="11020" max="11232" width="10.28515625" style="1"/>
    <col min="11233" max="11241" width="9.140625" style="1" customWidth="1"/>
    <col min="11242" max="11242" width="1" style="1" customWidth="1"/>
    <col min="11243" max="11246" width="3.28515625" style="1" customWidth="1"/>
    <col min="11247" max="11247" width="1.85546875" style="1" customWidth="1"/>
    <col min="11248" max="11248" width="17.85546875" style="1" customWidth="1"/>
    <col min="11249" max="11249" width="1.85546875" style="1" customWidth="1"/>
    <col min="11250" max="11253" width="3.28515625" style="1" customWidth="1"/>
    <col min="11254" max="11254" width="1.85546875" style="1" customWidth="1"/>
    <col min="11255" max="11255" width="12.42578125" style="1" customWidth="1"/>
    <col min="11256" max="11256" width="1.85546875" style="1" customWidth="1"/>
    <col min="11257" max="11259" width="3" style="1" customWidth="1"/>
    <col min="11260" max="11260" width="4.42578125" style="1" customWidth="1"/>
    <col min="11261" max="11262" width="3" style="1" customWidth="1"/>
    <col min="11263" max="11268" width="3.28515625" style="1" customWidth="1"/>
    <col min="11269" max="11270" width="9.140625" style="1" customWidth="1"/>
    <col min="11271" max="11274" width="3.28515625" style="1" customWidth="1"/>
    <col min="11275" max="11275" width="4.140625" style="1" customWidth="1"/>
    <col min="11276" max="11488" width="10.28515625" style="1"/>
    <col min="11489" max="11497" width="9.140625" style="1" customWidth="1"/>
    <col min="11498" max="11498" width="1" style="1" customWidth="1"/>
    <col min="11499" max="11502" width="3.28515625" style="1" customWidth="1"/>
    <col min="11503" max="11503" width="1.85546875" style="1" customWidth="1"/>
    <col min="11504" max="11504" width="17.85546875" style="1" customWidth="1"/>
    <col min="11505" max="11505" width="1.85546875" style="1" customWidth="1"/>
    <col min="11506" max="11509" width="3.28515625" style="1" customWidth="1"/>
    <col min="11510" max="11510" width="1.85546875" style="1" customWidth="1"/>
    <col min="11511" max="11511" width="12.42578125" style="1" customWidth="1"/>
    <col min="11512" max="11512" width="1.85546875" style="1" customWidth="1"/>
    <col min="11513" max="11515" width="3" style="1" customWidth="1"/>
    <col min="11516" max="11516" width="4.42578125" style="1" customWidth="1"/>
    <col min="11517" max="11518" width="3" style="1" customWidth="1"/>
    <col min="11519" max="11524" width="3.28515625" style="1" customWidth="1"/>
    <col min="11525" max="11526" width="9.140625" style="1" customWidth="1"/>
    <col min="11527" max="11530" width="3.28515625" style="1" customWidth="1"/>
    <col min="11531" max="11531" width="4.140625" style="1" customWidth="1"/>
    <col min="11532" max="11744" width="10.28515625" style="1"/>
    <col min="11745" max="11753" width="9.140625" style="1" customWidth="1"/>
    <col min="11754" max="11754" width="1" style="1" customWidth="1"/>
    <col min="11755" max="11758" width="3.28515625" style="1" customWidth="1"/>
    <col min="11759" max="11759" width="1.85546875" style="1" customWidth="1"/>
    <col min="11760" max="11760" width="17.85546875" style="1" customWidth="1"/>
    <col min="11761" max="11761" width="1.85546875" style="1" customWidth="1"/>
    <col min="11762" max="11765" width="3.28515625" style="1" customWidth="1"/>
    <col min="11766" max="11766" width="1.85546875" style="1" customWidth="1"/>
    <col min="11767" max="11767" width="12.42578125" style="1" customWidth="1"/>
    <col min="11768" max="11768" width="1.85546875" style="1" customWidth="1"/>
    <col min="11769" max="11771" width="3" style="1" customWidth="1"/>
    <col min="11772" max="11772" width="4.42578125" style="1" customWidth="1"/>
    <col min="11773" max="11774" width="3" style="1" customWidth="1"/>
    <col min="11775" max="11780" width="3.28515625" style="1" customWidth="1"/>
    <col min="11781" max="11782" width="9.140625" style="1" customWidth="1"/>
    <col min="11783" max="11786" width="3.28515625" style="1" customWidth="1"/>
    <col min="11787" max="11787" width="4.140625" style="1" customWidth="1"/>
    <col min="11788" max="12000" width="10.28515625" style="1"/>
    <col min="12001" max="12009" width="9.140625" style="1" customWidth="1"/>
    <col min="12010" max="12010" width="1" style="1" customWidth="1"/>
    <col min="12011" max="12014" width="3.28515625" style="1" customWidth="1"/>
    <col min="12015" max="12015" width="1.85546875" style="1" customWidth="1"/>
    <col min="12016" max="12016" width="17.85546875" style="1" customWidth="1"/>
    <col min="12017" max="12017" width="1.85546875" style="1" customWidth="1"/>
    <col min="12018" max="12021" width="3.28515625" style="1" customWidth="1"/>
    <col min="12022" max="12022" width="1.85546875" style="1" customWidth="1"/>
    <col min="12023" max="12023" width="12.42578125" style="1" customWidth="1"/>
    <col min="12024" max="12024" width="1.85546875" style="1" customWidth="1"/>
    <col min="12025" max="12027" width="3" style="1" customWidth="1"/>
    <col min="12028" max="12028" width="4.42578125" style="1" customWidth="1"/>
    <col min="12029" max="12030" width="3" style="1" customWidth="1"/>
    <col min="12031" max="12036" width="3.28515625" style="1" customWidth="1"/>
    <col min="12037" max="12038" width="9.140625" style="1" customWidth="1"/>
    <col min="12039" max="12042" width="3.28515625" style="1" customWidth="1"/>
    <col min="12043" max="12043" width="4.140625" style="1" customWidth="1"/>
    <col min="12044" max="12256" width="10.28515625" style="1"/>
    <col min="12257" max="12265" width="9.140625" style="1" customWidth="1"/>
    <col min="12266" max="12266" width="1" style="1" customWidth="1"/>
    <col min="12267" max="12270" width="3.28515625" style="1" customWidth="1"/>
    <col min="12271" max="12271" width="1.85546875" style="1" customWidth="1"/>
    <col min="12272" max="12272" width="17.85546875" style="1" customWidth="1"/>
    <col min="12273" max="12273" width="1.85546875" style="1" customWidth="1"/>
    <col min="12274" max="12277" width="3.28515625" style="1" customWidth="1"/>
    <col min="12278" max="12278" width="1.85546875" style="1" customWidth="1"/>
    <col min="12279" max="12279" width="12.42578125" style="1" customWidth="1"/>
    <col min="12280" max="12280" width="1.85546875" style="1" customWidth="1"/>
    <col min="12281" max="12283" width="3" style="1" customWidth="1"/>
    <col min="12284" max="12284" width="4.42578125" style="1" customWidth="1"/>
    <col min="12285" max="12286" width="3" style="1" customWidth="1"/>
    <col min="12287" max="12292" width="3.28515625" style="1" customWidth="1"/>
    <col min="12293" max="12294" width="9.140625" style="1" customWidth="1"/>
    <col min="12295" max="12298" width="3.28515625" style="1" customWidth="1"/>
    <col min="12299" max="12299" width="4.140625" style="1" customWidth="1"/>
    <col min="12300" max="12512" width="10.28515625" style="1"/>
    <col min="12513" max="12521" width="9.140625" style="1" customWidth="1"/>
    <col min="12522" max="12522" width="1" style="1" customWidth="1"/>
    <col min="12523" max="12526" width="3.28515625" style="1" customWidth="1"/>
    <col min="12527" max="12527" width="1.85546875" style="1" customWidth="1"/>
    <col min="12528" max="12528" width="17.85546875" style="1" customWidth="1"/>
    <col min="12529" max="12529" width="1.85546875" style="1" customWidth="1"/>
    <col min="12530" max="12533" width="3.28515625" style="1" customWidth="1"/>
    <col min="12534" max="12534" width="1.85546875" style="1" customWidth="1"/>
    <col min="12535" max="12535" width="12.42578125" style="1" customWidth="1"/>
    <col min="12536" max="12536" width="1.85546875" style="1" customWidth="1"/>
    <col min="12537" max="12539" width="3" style="1" customWidth="1"/>
    <col min="12540" max="12540" width="4.42578125" style="1" customWidth="1"/>
    <col min="12541" max="12542" width="3" style="1" customWidth="1"/>
    <col min="12543" max="12548" width="3.28515625" style="1" customWidth="1"/>
    <col min="12549" max="12550" width="9.140625" style="1" customWidth="1"/>
    <col min="12551" max="12554" width="3.28515625" style="1" customWidth="1"/>
    <col min="12555" max="12555" width="4.140625" style="1" customWidth="1"/>
    <col min="12556" max="12768" width="10.28515625" style="1"/>
    <col min="12769" max="12777" width="9.140625" style="1" customWidth="1"/>
    <col min="12778" max="12778" width="1" style="1" customWidth="1"/>
    <col min="12779" max="12782" width="3.28515625" style="1" customWidth="1"/>
    <col min="12783" max="12783" width="1.85546875" style="1" customWidth="1"/>
    <col min="12784" max="12784" width="17.85546875" style="1" customWidth="1"/>
    <col min="12785" max="12785" width="1.85546875" style="1" customWidth="1"/>
    <col min="12786" max="12789" width="3.28515625" style="1" customWidth="1"/>
    <col min="12790" max="12790" width="1.85546875" style="1" customWidth="1"/>
    <col min="12791" max="12791" width="12.42578125" style="1" customWidth="1"/>
    <col min="12792" max="12792" width="1.85546875" style="1" customWidth="1"/>
    <col min="12793" max="12795" width="3" style="1" customWidth="1"/>
    <col min="12796" max="12796" width="4.42578125" style="1" customWidth="1"/>
    <col min="12797" max="12798" width="3" style="1" customWidth="1"/>
    <col min="12799" max="12804" width="3.28515625" style="1" customWidth="1"/>
    <col min="12805" max="12806" width="9.140625" style="1" customWidth="1"/>
    <col min="12807" max="12810" width="3.28515625" style="1" customWidth="1"/>
    <col min="12811" max="12811" width="4.140625" style="1" customWidth="1"/>
    <col min="12812" max="13024" width="10.28515625" style="1"/>
    <col min="13025" max="13033" width="9.140625" style="1" customWidth="1"/>
    <col min="13034" max="13034" width="1" style="1" customWidth="1"/>
    <col min="13035" max="13038" width="3.28515625" style="1" customWidth="1"/>
    <col min="13039" max="13039" width="1.85546875" style="1" customWidth="1"/>
    <col min="13040" max="13040" width="17.85546875" style="1" customWidth="1"/>
    <col min="13041" max="13041" width="1.85546875" style="1" customWidth="1"/>
    <col min="13042" max="13045" width="3.28515625" style="1" customWidth="1"/>
    <col min="13046" max="13046" width="1.85546875" style="1" customWidth="1"/>
    <col min="13047" max="13047" width="12.42578125" style="1" customWidth="1"/>
    <col min="13048" max="13048" width="1.85546875" style="1" customWidth="1"/>
    <col min="13049" max="13051" width="3" style="1" customWidth="1"/>
    <col min="13052" max="13052" width="4.42578125" style="1" customWidth="1"/>
    <col min="13053" max="13054" width="3" style="1" customWidth="1"/>
    <col min="13055" max="13060" width="3.28515625" style="1" customWidth="1"/>
    <col min="13061" max="13062" width="9.140625" style="1" customWidth="1"/>
    <col min="13063" max="13066" width="3.28515625" style="1" customWidth="1"/>
    <col min="13067" max="13067" width="4.140625" style="1" customWidth="1"/>
    <col min="13068" max="13280" width="10.28515625" style="1"/>
    <col min="13281" max="13289" width="9.140625" style="1" customWidth="1"/>
    <col min="13290" max="13290" width="1" style="1" customWidth="1"/>
    <col min="13291" max="13294" width="3.28515625" style="1" customWidth="1"/>
    <col min="13295" max="13295" width="1.85546875" style="1" customWidth="1"/>
    <col min="13296" max="13296" width="17.85546875" style="1" customWidth="1"/>
    <col min="13297" max="13297" width="1.85546875" style="1" customWidth="1"/>
    <col min="13298" max="13301" width="3.28515625" style="1" customWidth="1"/>
    <col min="13302" max="13302" width="1.85546875" style="1" customWidth="1"/>
    <col min="13303" max="13303" width="12.42578125" style="1" customWidth="1"/>
    <col min="13304" max="13304" width="1.85546875" style="1" customWidth="1"/>
    <col min="13305" max="13307" width="3" style="1" customWidth="1"/>
    <col min="13308" max="13308" width="4.42578125" style="1" customWidth="1"/>
    <col min="13309" max="13310" width="3" style="1" customWidth="1"/>
    <col min="13311" max="13316" width="3.28515625" style="1" customWidth="1"/>
    <col min="13317" max="13318" width="9.140625" style="1" customWidth="1"/>
    <col min="13319" max="13322" width="3.28515625" style="1" customWidth="1"/>
    <col min="13323" max="13323" width="4.140625" style="1" customWidth="1"/>
    <col min="13324" max="13536" width="10.28515625" style="1"/>
    <col min="13537" max="13545" width="9.140625" style="1" customWidth="1"/>
    <col min="13546" max="13546" width="1" style="1" customWidth="1"/>
    <col min="13547" max="13550" width="3.28515625" style="1" customWidth="1"/>
    <col min="13551" max="13551" width="1.85546875" style="1" customWidth="1"/>
    <col min="13552" max="13552" width="17.85546875" style="1" customWidth="1"/>
    <col min="13553" max="13553" width="1.85546875" style="1" customWidth="1"/>
    <col min="13554" max="13557" width="3.28515625" style="1" customWidth="1"/>
    <col min="13558" max="13558" width="1.85546875" style="1" customWidth="1"/>
    <col min="13559" max="13559" width="12.42578125" style="1" customWidth="1"/>
    <col min="13560" max="13560" width="1.85546875" style="1" customWidth="1"/>
    <col min="13561" max="13563" width="3" style="1" customWidth="1"/>
    <col min="13564" max="13564" width="4.42578125" style="1" customWidth="1"/>
    <col min="13565" max="13566" width="3" style="1" customWidth="1"/>
    <col min="13567" max="13572" width="3.28515625" style="1" customWidth="1"/>
    <col min="13573" max="13574" width="9.140625" style="1" customWidth="1"/>
    <col min="13575" max="13578" width="3.28515625" style="1" customWidth="1"/>
    <col min="13579" max="13579" width="4.140625" style="1" customWidth="1"/>
    <col min="13580" max="13792" width="10.28515625" style="1"/>
    <col min="13793" max="13801" width="9.140625" style="1" customWidth="1"/>
    <col min="13802" max="13802" width="1" style="1" customWidth="1"/>
    <col min="13803" max="13806" width="3.28515625" style="1" customWidth="1"/>
    <col min="13807" max="13807" width="1.85546875" style="1" customWidth="1"/>
    <col min="13808" max="13808" width="17.85546875" style="1" customWidth="1"/>
    <col min="13809" max="13809" width="1.85546875" style="1" customWidth="1"/>
    <col min="13810" max="13813" width="3.28515625" style="1" customWidth="1"/>
    <col min="13814" max="13814" width="1.85546875" style="1" customWidth="1"/>
    <col min="13815" max="13815" width="12.42578125" style="1" customWidth="1"/>
    <col min="13816" max="13816" width="1.85546875" style="1" customWidth="1"/>
    <col min="13817" max="13819" width="3" style="1" customWidth="1"/>
    <col min="13820" max="13820" width="4.42578125" style="1" customWidth="1"/>
    <col min="13821" max="13822" width="3" style="1" customWidth="1"/>
    <col min="13823" max="13828" width="3.28515625" style="1" customWidth="1"/>
    <col min="13829" max="13830" width="9.140625" style="1" customWidth="1"/>
    <col min="13831" max="13834" width="3.28515625" style="1" customWidth="1"/>
    <col min="13835" max="13835" width="4.140625" style="1" customWidth="1"/>
    <col min="13836" max="14048" width="10.28515625" style="1"/>
    <col min="14049" max="14057" width="9.140625" style="1" customWidth="1"/>
    <col min="14058" max="14058" width="1" style="1" customWidth="1"/>
    <col min="14059" max="14062" width="3.28515625" style="1" customWidth="1"/>
    <col min="14063" max="14063" width="1.85546875" style="1" customWidth="1"/>
    <col min="14064" max="14064" width="17.85546875" style="1" customWidth="1"/>
    <col min="14065" max="14065" width="1.85546875" style="1" customWidth="1"/>
    <col min="14066" max="14069" width="3.28515625" style="1" customWidth="1"/>
    <col min="14070" max="14070" width="1.85546875" style="1" customWidth="1"/>
    <col min="14071" max="14071" width="12.42578125" style="1" customWidth="1"/>
    <col min="14072" max="14072" width="1.85546875" style="1" customWidth="1"/>
    <col min="14073" max="14075" width="3" style="1" customWidth="1"/>
    <col min="14076" max="14076" width="4.42578125" style="1" customWidth="1"/>
    <col min="14077" max="14078" width="3" style="1" customWidth="1"/>
    <col min="14079" max="14084" width="3.28515625" style="1" customWidth="1"/>
    <col min="14085" max="14086" width="9.140625" style="1" customWidth="1"/>
    <col min="14087" max="14090" width="3.28515625" style="1" customWidth="1"/>
    <col min="14091" max="14091" width="4.140625" style="1" customWidth="1"/>
    <col min="14092" max="14304" width="10.28515625" style="1"/>
    <col min="14305" max="14313" width="9.140625" style="1" customWidth="1"/>
    <col min="14314" max="14314" width="1" style="1" customWidth="1"/>
    <col min="14315" max="14318" width="3.28515625" style="1" customWidth="1"/>
    <col min="14319" max="14319" width="1.85546875" style="1" customWidth="1"/>
    <col min="14320" max="14320" width="17.85546875" style="1" customWidth="1"/>
    <col min="14321" max="14321" width="1.85546875" style="1" customWidth="1"/>
    <col min="14322" max="14325" width="3.28515625" style="1" customWidth="1"/>
    <col min="14326" max="14326" width="1.85546875" style="1" customWidth="1"/>
    <col min="14327" max="14327" width="12.42578125" style="1" customWidth="1"/>
    <col min="14328" max="14328" width="1.85546875" style="1" customWidth="1"/>
    <col min="14329" max="14331" width="3" style="1" customWidth="1"/>
    <col min="14332" max="14332" width="4.42578125" style="1" customWidth="1"/>
    <col min="14333" max="14334" width="3" style="1" customWidth="1"/>
    <col min="14335" max="14340" width="3.28515625" style="1" customWidth="1"/>
    <col min="14341" max="14342" width="9.140625" style="1" customWidth="1"/>
    <col min="14343" max="14346" width="3.28515625" style="1" customWidth="1"/>
    <col min="14347" max="14347" width="4.140625" style="1" customWidth="1"/>
    <col min="14348" max="14560" width="10.28515625" style="1"/>
    <col min="14561" max="14569" width="9.140625" style="1" customWidth="1"/>
    <col min="14570" max="14570" width="1" style="1" customWidth="1"/>
    <col min="14571" max="14574" width="3.28515625" style="1" customWidth="1"/>
    <col min="14575" max="14575" width="1.85546875" style="1" customWidth="1"/>
    <col min="14576" max="14576" width="17.85546875" style="1" customWidth="1"/>
    <col min="14577" max="14577" width="1.85546875" style="1" customWidth="1"/>
    <col min="14578" max="14581" width="3.28515625" style="1" customWidth="1"/>
    <col min="14582" max="14582" width="1.85546875" style="1" customWidth="1"/>
    <col min="14583" max="14583" width="12.42578125" style="1" customWidth="1"/>
    <col min="14584" max="14584" width="1.85546875" style="1" customWidth="1"/>
    <col min="14585" max="14587" width="3" style="1" customWidth="1"/>
    <col min="14588" max="14588" width="4.42578125" style="1" customWidth="1"/>
    <col min="14589" max="14590" width="3" style="1" customWidth="1"/>
    <col min="14591" max="14596" width="3.28515625" style="1" customWidth="1"/>
    <col min="14597" max="14598" width="9.140625" style="1" customWidth="1"/>
    <col min="14599" max="14602" width="3.28515625" style="1" customWidth="1"/>
    <col min="14603" max="14603" width="4.140625" style="1" customWidth="1"/>
    <col min="14604" max="14816" width="10.28515625" style="1"/>
    <col min="14817" max="14825" width="9.140625" style="1" customWidth="1"/>
    <col min="14826" max="14826" width="1" style="1" customWidth="1"/>
    <col min="14827" max="14830" width="3.28515625" style="1" customWidth="1"/>
    <col min="14831" max="14831" width="1.85546875" style="1" customWidth="1"/>
    <col min="14832" max="14832" width="17.85546875" style="1" customWidth="1"/>
    <col min="14833" max="14833" width="1.85546875" style="1" customWidth="1"/>
    <col min="14834" max="14837" width="3.28515625" style="1" customWidth="1"/>
    <col min="14838" max="14838" width="1.85546875" style="1" customWidth="1"/>
    <col min="14839" max="14839" width="12.42578125" style="1" customWidth="1"/>
    <col min="14840" max="14840" width="1.85546875" style="1" customWidth="1"/>
    <col min="14841" max="14843" width="3" style="1" customWidth="1"/>
    <col min="14844" max="14844" width="4.42578125" style="1" customWidth="1"/>
    <col min="14845" max="14846" width="3" style="1" customWidth="1"/>
    <col min="14847" max="14852" width="3.28515625" style="1" customWidth="1"/>
    <col min="14853" max="14854" width="9.140625" style="1" customWidth="1"/>
    <col min="14855" max="14858" width="3.28515625" style="1" customWidth="1"/>
    <col min="14859" max="14859" width="4.140625" style="1" customWidth="1"/>
    <col min="14860" max="15072" width="10.28515625" style="1"/>
    <col min="15073" max="15081" width="9.140625" style="1" customWidth="1"/>
    <col min="15082" max="15082" width="1" style="1" customWidth="1"/>
    <col min="15083" max="15086" width="3.28515625" style="1" customWidth="1"/>
    <col min="15087" max="15087" width="1.85546875" style="1" customWidth="1"/>
    <col min="15088" max="15088" width="17.85546875" style="1" customWidth="1"/>
    <col min="15089" max="15089" width="1.85546875" style="1" customWidth="1"/>
    <col min="15090" max="15093" width="3.28515625" style="1" customWidth="1"/>
    <col min="15094" max="15094" width="1.85546875" style="1" customWidth="1"/>
    <col min="15095" max="15095" width="12.42578125" style="1" customWidth="1"/>
    <col min="15096" max="15096" width="1.85546875" style="1" customWidth="1"/>
    <col min="15097" max="15099" width="3" style="1" customWidth="1"/>
    <col min="15100" max="15100" width="4.42578125" style="1" customWidth="1"/>
    <col min="15101" max="15102" width="3" style="1" customWidth="1"/>
    <col min="15103" max="15108" width="3.28515625" style="1" customWidth="1"/>
    <col min="15109" max="15110" width="9.140625" style="1" customWidth="1"/>
    <col min="15111" max="15114" width="3.28515625" style="1" customWidth="1"/>
    <col min="15115" max="15115" width="4.140625" style="1" customWidth="1"/>
    <col min="15116" max="15328" width="10.28515625" style="1"/>
    <col min="15329" max="15337" width="9.140625" style="1" customWidth="1"/>
    <col min="15338" max="15338" width="1" style="1" customWidth="1"/>
    <col min="15339" max="15342" width="3.28515625" style="1" customWidth="1"/>
    <col min="15343" max="15343" width="1.85546875" style="1" customWidth="1"/>
    <col min="15344" max="15344" width="17.85546875" style="1" customWidth="1"/>
    <col min="15345" max="15345" width="1.85546875" style="1" customWidth="1"/>
    <col min="15346" max="15349" width="3.28515625" style="1" customWidth="1"/>
    <col min="15350" max="15350" width="1.85546875" style="1" customWidth="1"/>
    <col min="15351" max="15351" width="12.42578125" style="1" customWidth="1"/>
    <col min="15352" max="15352" width="1.85546875" style="1" customWidth="1"/>
    <col min="15353" max="15355" width="3" style="1" customWidth="1"/>
    <col min="15356" max="15356" width="4.42578125" style="1" customWidth="1"/>
    <col min="15357" max="15358" width="3" style="1" customWidth="1"/>
    <col min="15359" max="15364" width="3.28515625" style="1" customWidth="1"/>
    <col min="15365" max="15366" width="9.140625" style="1" customWidth="1"/>
    <col min="15367" max="15370" width="3.28515625" style="1" customWidth="1"/>
    <col min="15371" max="15371" width="4.140625" style="1" customWidth="1"/>
    <col min="15372" max="15584" width="10.28515625" style="1"/>
    <col min="15585" max="15593" width="9.140625" style="1" customWidth="1"/>
    <col min="15594" max="15594" width="1" style="1" customWidth="1"/>
    <col min="15595" max="15598" width="3.28515625" style="1" customWidth="1"/>
    <col min="15599" max="15599" width="1.85546875" style="1" customWidth="1"/>
    <col min="15600" max="15600" width="17.85546875" style="1" customWidth="1"/>
    <col min="15601" max="15601" width="1.85546875" style="1" customWidth="1"/>
    <col min="15602" max="15605" width="3.28515625" style="1" customWidth="1"/>
    <col min="15606" max="15606" width="1.85546875" style="1" customWidth="1"/>
    <col min="15607" max="15607" width="12.42578125" style="1" customWidth="1"/>
    <col min="15608" max="15608" width="1.85546875" style="1" customWidth="1"/>
    <col min="15609" max="15611" width="3" style="1" customWidth="1"/>
    <col min="15612" max="15612" width="4.42578125" style="1" customWidth="1"/>
    <col min="15613" max="15614" width="3" style="1" customWidth="1"/>
    <col min="15615" max="15620" width="3.28515625" style="1" customWidth="1"/>
    <col min="15621" max="15622" width="9.140625" style="1" customWidth="1"/>
    <col min="15623" max="15626" width="3.28515625" style="1" customWidth="1"/>
    <col min="15627" max="15627" width="4.140625" style="1" customWidth="1"/>
    <col min="15628" max="15840" width="10.28515625" style="1"/>
    <col min="15841" max="15849" width="9.140625" style="1" customWidth="1"/>
    <col min="15850" max="15850" width="1" style="1" customWidth="1"/>
    <col min="15851" max="15854" width="3.28515625" style="1" customWidth="1"/>
    <col min="15855" max="15855" width="1.85546875" style="1" customWidth="1"/>
    <col min="15856" max="15856" width="17.85546875" style="1" customWidth="1"/>
    <col min="15857" max="15857" width="1.85546875" style="1" customWidth="1"/>
    <col min="15858" max="15861" width="3.28515625" style="1" customWidth="1"/>
    <col min="15862" max="15862" width="1.85546875" style="1" customWidth="1"/>
    <col min="15863" max="15863" width="12.42578125" style="1" customWidth="1"/>
    <col min="15864" max="15864" width="1.85546875" style="1" customWidth="1"/>
    <col min="15865" max="15867" width="3" style="1" customWidth="1"/>
    <col min="15868" max="15868" width="4.42578125" style="1" customWidth="1"/>
    <col min="15869" max="15870" width="3" style="1" customWidth="1"/>
    <col min="15871" max="15876" width="3.28515625" style="1" customWidth="1"/>
    <col min="15877" max="15878" width="9.140625" style="1" customWidth="1"/>
    <col min="15879" max="15882" width="3.28515625" style="1" customWidth="1"/>
    <col min="15883" max="15883" width="4.140625" style="1" customWidth="1"/>
    <col min="15884" max="16096" width="10.28515625" style="1"/>
    <col min="16097" max="16105" width="9.140625" style="1" customWidth="1"/>
    <col min="16106" max="16106" width="1" style="1" customWidth="1"/>
    <col min="16107" max="16110" width="3.28515625" style="1" customWidth="1"/>
    <col min="16111" max="16111" width="1.85546875" style="1" customWidth="1"/>
    <col min="16112" max="16112" width="17.85546875" style="1" customWidth="1"/>
    <col min="16113" max="16113" width="1.85546875" style="1" customWidth="1"/>
    <col min="16114" max="16117" width="3.28515625" style="1" customWidth="1"/>
    <col min="16118" max="16118" width="1.85546875" style="1" customWidth="1"/>
    <col min="16119" max="16119" width="12.42578125" style="1" customWidth="1"/>
    <col min="16120" max="16120" width="1.85546875" style="1" customWidth="1"/>
    <col min="16121" max="16123" width="3" style="1" customWidth="1"/>
    <col min="16124" max="16124" width="4.42578125" style="1" customWidth="1"/>
    <col min="16125" max="16126" width="3" style="1" customWidth="1"/>
    <col min="16127" max="16132" width="3.28515625" style="1" customWidth="1"/>
    <col min="16133" max="16134" width="9.140625" style="1" customWidth="1"/>
    <col min="16135" max="16138" width="3.28515625" style="1" customWidth="1"/>
    <col min="16139" max="16139" width="4.140625" style="1" customWidth="1"/>
    <col min="16140" max="16384" width="10.28515625" style="1"/>
  </cols>
  <sheetData>
    <row r="1" spans="1:25" ht="30" x14ac:dyDescent="0.25">
      <c r="E1" s="2" t="s">
        <v>431</v>
      </c>
      <c r="G1" s="4"/>
      <c r="H1" s="279" t="s">
        <v>432</v>
      </c>
      <c r="I1" s="5"/>
      <c r="J1" s="279" t="s">
        <v>433</v>
      </c>
      <c r="K1" s="6"/>
      <c r="L1" s="279" t="s">
        <v>434</v>
      </c>
      <c r="M1" s="7"/>
      <c r="N1" s="8" t="s">
        <v>435</v>
      </c>
      <c r="O1" s="8" t="s">
        <v>436</v>
      </c>
    </row>
    <row r="2" spans="1:25" ht="24" customHeight="1" x14ac:dyDescent="0.25">
      <c r="E2" s="13"/>
      <c r="F2" s="14" t="s">
        <v>437</v>
      </c>
      <c r="G2" s="15"/>
      <c r="H2" s="322">
        <v>834296024.69999957</v>
      </c>
      <c r="I2" s="267"/>
      <c r="J2" s="323">
        <v>1986043.57</v>
      </c>
      <c r="K2" s="324"/>
      <c r="L2" s="325">
        <f>H2-J2</f>
        <v>832309981.12999952</v>
      </c>
      <c r="M2" s="17"/>
      <c r="N2" s="16">
        <v>-224191.35</v>
      </c>
      <c r="O2" s="16">
        <f>H2-N2</f>
        <v>834520216.04999959</v>
      </c>
      <c r="Q2" s="9"/>
      <c r="R2" s="9"/>
      <c r="S2" s="9"/>
      <c r="T2" s="9"/>
      <c r="U2" s="9"/>
      <c r="V2" s="9"/>
      <c r="X2" s="1"/>
    </row>
    <row r="3" spans="1:25" ht="24" customHeight="1" x14ac:dyDescent="0.25">
      <c r="E3" s="13"/>
      <c r="F3" s="14" t="s">
        <v>438</v>
      </c>
      <c r="G3" s="15"/>
      <c r="H3" s="326">
        <v>834296024.69999957</v>
      </c>
      <c r="I3" s="267"/>
      <c r="J3" s="327">
        <v>1986043.57</v>
      </c>
      <c r="K3" s="324"/>
      <c r="L3" s="328">
        <f>H3-J3</f>
        <v>832309981.12999952</v>
      </c>
      <c r="M3" s="17"/>
      <c r="N3" s="19">
        <v>35376421.180000007</v>
      </c>
      <c r="O3" s="19">
        <f>H3-N3</f>
        <v>798919603.5199995</v>
      </c>
      <c r="Q3" s="9"/>
      <c r="R3" s="9"/>
      <c r="S3" s="9"/>
      <c r="T3" s="9"/>
      <c r="U3" s="9"/>
      <c r="V3" s="9"/>
      <c r="X3" s="1"/>
    </row>
    <row r="4" spans="1:25" ht="24" customHeight="1" x14ac:dyDescent="0.25">
      <c r="E4" s="13"/>
      <c r="F4" s="14" t="s">
        <v>439</v>
      </c>
      <c r="G4" s="15"/>
      <c r="H4" s="280">
        <v>0</v>
      </c>
      <c r="I4" s="5"/>
      <c r="J4" s="280">
        <v>0</v>
      </c>
      <c r="K4" s="21"/>
      <c r="L4" s="296">
        <f>L2-L3</f>
        <v>0</v>
      </c>
      <c r="M4" s="22"/>
      <c r="N4" s="20">
        <v>-35600612.530000009</v>
      </c>
      <c r="O4" s="20">
        <f>O2-O3</f>
        <v>35600612.530000091</v>
      </c>
      <c r="Q4" s="9"/>
      <c r="R4" s="9"/>
      <c r="S4" s="9"/>
      <c r="T4" s="9"/>
      <c r="U4" s="9"/>
      <c r="V4" s="9"/>
      <c r="W4" s="23"/>
      <c r="X4" s="1"/>
    </row>
    <row r="5" spans="1:25" ht="18" customHeight="1" x14ac:dyDescent="0.25">
      <c r="B5" s="24"/>
      <c r="C5" s="24"/>
      <c r="D5" s="24"/>
      <c r="E5" s="2" t="s">
        <v>1147</v>
      </c>
      <c r="G5" s="15"/>
      <c r="H5" s="290"/>
      <c r="K5" s="25"/>
      <c r="L5" s="281"/>
      <c r="M5" s="26"/>
      <c r="N5" s="27">
        <v>0</v>
      </c>
      <c r="O5" s="27"/>
      <c r="Q5" s="9"/>
      <c r="R5" s="9"/>
      <c r="S5" s="9"/>
      <c r="T5" s="9"/>
      <c r="U5" s="9"/>
      <c r="V5" s="9"/>
      <c r="X5" s="1"/>
    </row>
    <row r="6" spans="1:25" s="32" customFormat="1" ht="9.75" customHeight="1" thickBot="1" x14ac:dyDescent="0.3">
      <c r="A6" s="28"/>
      <c r="B6" s="28"/>
      <c r="C6" s="28"/>
      <c r="D6" s="28"/>
      <c r="E6" s="29"/>
      <c r="F6" s="29"/>
      <c r="G6" s="30"/>
      <c r="H6" s="290" t="s">
        <v>440</v>
      </c>
      <c r="I6" s="28"/>
      <c r="J6" s="282"/>
      <c r="K6" s="31"/>
      <c r="L6" s="282"/>
      <c r="M6" s="29"/>
      <c r="N6" s="28" t="s">
        <v>440</v>
      </c>
      <c r="O6" s="28"/>
      <c r="P6" s="28"/>
      <c r="Q6" s="28"/>
      <c r="S6" s="33"/>
      <c r="T6" s="33"/>
      <c r="U6" s="33"/>
      <c r="V6" s="33"/>
      <c r="W6" s="34"/>
      <c r="X6" s="35"/>
      <c r="Y6" s="36"/>
    </row>
    <row r="7" spans="1:25" s="32" customFormat="1" ht="43.5" customHeight="1" thickBot="1" x14ac:dyDescent="0.3">
      <c r="A7" s="37" t="s">
        <v>441</v>
      </c>
      <c r="B7" s="38" t="s">
        <v>442</v>
      </c>
      <c r="C7" s="38" t="s">
        <v>443</v>
      </c>
      <c r="D7" s="38" t="s">
        <v>444</v>
      </c>
      <c r="E7" s="39" t="s">
        <v>445</v>
      </c>
      <c r="F7" s="39" t="s">
        <v>446</v>
      </c>
      <c r="G7" s="40" t="s">
        <v>447</v>
      </c>
      <c r="H7" s="291" t="s">
        <v>448</v>
      </c>
      <c r="I7" s="10"/>
      <c r="J7" s="283" t="s">
        <v>449</v>
      </c>
      <c r="K7" s="42"/>
      <c r="L7" s="283" t="s">
        <v>450</v>
      </c>
      <c r="M7" s="43"/>
      <c r="N7" s="44" t="s">
        <v>451</v>
      </c>
      <c r="O7" s="41" t="s">
        <v>452</v>
      </c>
      <c r="P7" s="45"/>
      <c r="Q7" s="45"/>
      <c r="S7" s="47"/>
      <c r="T7" s="47"/>
      <c r="U7" s="47"/>
      <c r="V7" s="47"/>
      <c r="X7" s="35"/>
      <c r="Y7" s="36"/>
    </row>
    <row r="8" spans="1:25" s="46" customFormat="1" ht="22.5" customHeight="1" x14ac:dyDescent="0.25">
      <c r="A8" s="48"/>
      <c r="B8" s="49"/>
      <c r="C8" s="50"/>
      <c r="D8" s="50"/>
      <c r="E8" s="51"/>
      <c r="F8" s="52" t="s">
        <v>453</v>
      </c>
      <c r="G8" s="53"/>
      <c r="H8" s="297"/>
      <c r="I8" s="298"/>
      <c r="J8" s="299"/>
      <c r="K8" s="300"/>
      <c r="L8" s="299"/>
      <c r="M8" s="54"/>
      <c r="N8" s="55"/>
      <c r="O8" s="54"/>
      <c r="Y8" s="56"/>
    </row>
    <row r="9" spans="1:25" s="46" customFormat="1" ht="15" customHeight="1" x14ac:dyDescent="0.25">
      <c r="A9" s="57" t="s">
        <v>447</v>
      </c>
      <c r="B9" s="58"/>
      <c r="C9" s="59" t="s">
        <v>2</v>
      </c>
      <c r="D9" s="59" t="s">
        <v>2</v>
      </c>
      <c r="E9" s="60" t="s">
        <v>454</v>
      </c>
      <c r="F9" s="61" t="s">
        <v>455</v>
      </c>
      <c r="G9" s="62">
        <f>+G10+G19+G34+G39</f>
        <v>0</v>
      </c>
      <c r="H9" s="329">
        <v>777610466.82000005</v>
      </c>
      <c r="I9" s="330"/>
      <c r="J9" s="331">
        <v>1986043.57</v>
      </c>
      <c r="K9" s="332"/>
      <c r="L9" s="331">
        <f>+L10+L19+L34+L39</f>
        <v>775624423.25</v>
      </c>
      <c r="M9" s="64"/>
      <c r="N9" s="65">
        <v>0</v>
      </c>
      <c r="O9" s="63">
        <f>H9-N9</f>
        <v>777610466.82000005</v>
      </c>
      <c r="X9" s="397"/>
      <c r="Y9" s="56"/>
    </row>
    <row r="10" spans="1:25" s="73" customFormat="1" ht="15" customHeight="1" x14ac:dyDescent="0.25">
      <c r="A10" s="66" t="s">
        <v>447</v>
      </c>
      <c r="B10" s="67"/>
      <c r="C10" s="59" t="s">
        <v>2</v>
      </c>
      <c r="D10" s="59" t="s">
        <v>2</v>
      </c>
      <c r="E10" s="68" t="s">
        <v>456</v>
      </c>
      <c r="F10" s="69" t="s">
        <v>457</v>
      </c>
      <c r="G10" s="70">
        <f>+G11+G18</f>
        <v>0</v>
      </c>
      <c r="H10" s="333">
        <v>771891389.75</v>
      </c>
      <c r="I10" s="334"/>
      <c r="J10" s="335">
        <v>0</v>
      </c>
      <c r="K10" s="332"/>
      <c r="L10" s="335">
        <f>+L11+L18</f>
        <v>771891389.75</v>
      </c>
      <c r="M10" s="64"/>
      <c r="N10" s="72">
        <v>0</v>
      </c>
      <c r="O10" s="71">
        <f t="shared" ref="O10:O73" si="0">H10-N10</f>
        <v>771891389.75</v>
      </c>
      <c r="X10" s="397"/>
      <c r="Y10" s="74"/>
    </row>
    <row r="11" spans="1:25" s="83" customFormat="1" ht="15" customHeight="1" x14ac:dyDescent="0.25">
      <c r="A11" s="66" t="s">
        <v>447</v>
      </c>
      <c r="B11" s="75"/>
      <c r="C11" s="59" t="s">
        <v>2</v>
      </c>
      <c r="D11" s="59" t="s">
        <v>2</v>
      </c>
      <c r="E11" s="76" t="s">
        <v>458</v>
      </c>
      <c r="F11" s="77" t="s">
        <v>459</v>
      </c>
      <c r="G11" s="78">
        <f>SUM(G12:G17)</f>
        <v>0</v>
      </c>
      <c r="H11" s="336">
        <v>748765000</v>
      </c>
      <c r="I11" s="337"/>
      <c r="J11" s="338">
        <v>0</v>
      </c>
      <c r="K11" s="332"/>
      <c r="L11" s="338">
        <f>SUM(L12:L17)</f>
        <v>748765000</v>
      </c>
      <c r="M11" s="81"/>
      <c r="N11" s="82">
        <v>0</v>
      </c>
      <c r="O11" s="80">
        <f t="shared" si="0"/>
        <v>748765000</v>
      </c>
      <c r="X11" s="397"/>
      <c r="Y11" s="36"/>
    </row>
    <row r="12" spans="1:25" s="83" customFormat="1" ht="15" customHeight="1" x14ac:dyDescent="0.25">
      <c r="A12" s="66"/>
      <c r="B12" s="75"/>
      <c r="C12" s="59" t="s">
        <v>2</v>
      </c>
      <c r="D12" s="59" t="s">
        <v>444</v>
      </c>
      <c r="E12" s="84" t="s">
        <v>297</v>
      </c>
      <c r="F12" s="85" t="s">
        <v>460</v>
      </c>
      <c r="G12" s="86"/>
      <c r="H12" s="339">
        <v>748765000</v>
      </c>
      <c r="I12" s="337"/>
      <c r="J12" s="340"/>
      <c r="K12" s="332"/>
      <c r="L12" s="340">
        <f>+H12-J12</f>
        <v>748765000</v>
      </c>
      <c r="M12" s="88"/>
      <c r="N12" s="89">
        <v>0</v>
      </c>
      <c r="O12" s="87">
        <f t="shared" si="0"/>
        <v>748765000</v>
      </c>
      <c r="X12" s="397"/>
      <c r="Y12" s="36"/>
    </row>
    <row r="13" spans="1:25" s="83" customFormat="1" ht="15" customHeight="1" x14ac:dyDescent="0.25">
      <c r="A13" s="66"/>
      <c r="B13" s="75"/>
      <c r="C13" s="59" t="s">
        <v>2</v>
      </c>
      <c r="D13" s="59" t="s">
        <v>444</v>
      </c>
      <c r="E13" s="84" t="s">
        <v>298</v>
      </c>
      <c r="F13" s="85" t="s">
        <v>461</v>
      </c>
      <c r="G13" s="86"/>
      <c r="H13" s="339">
        <v>0</v>
      </c>
      <c r="I13" s="337"/>
      <c r="J13" s="340"/>
      <c r="K13" s="332"/>
      <c r="L13" s="340">
        <f t="shared" ref="L13:L76" si="1">+H13-J13</f>
        <v>0</v>
      </c>
      <c r="M13" s="88"/>
      <c r="N13" s="89">
        <v>0</v>
      </c>
      <c r="O13" s="87">
        <f t="shared" si="0"/>
        <v>0</v>
      </c>
      <c r="X13" s="397"/>
      <c r="Y13" s="36"/>
    </row>
    <row r="14" spans="1:25" s="83" customFormat="1" ht="15" customHeight="1" x14ac:dyDescent="0.25">
      <c r="A14" s="66"/>
      <c r="B14" s="75"/>
      <c r="C14" s="59" t="s">
        <v>2</v>
      </c>
      <c r="D14" s="59" t="s">
        <v>2</v>
      </c>
      <c r="E14" s="90" t="s">
        <v>462</v>
      </c>
      <c r="F14" s="91" t="s">
        <v>463</v>
      </c>
      <c r="G14" s="92"/>
      <c r="H14" s="339">
        <v>0</v>
      </c>
      <c r="I14" s="337"/>
      <c r="J14" s="340">
        <v>0</v>
      </c>
      <c r="K14" s="332"/>
      <c r="L14" s="340">
        <f t="shared" si="1"/>
        <v>0</v>
      </c>
      <c r="M14" s="88"/>
      <c r="N14" s="89">
        <v>0</v>
      </c>
      <c r="O14" s="87">
        <f t="shared" si="0"/>
        <v>0</v>
      </c>
      <c r="X14" s="397"/>
      <c r="Y14" s="36"/>
    </row>
    <row r="15" spans="1:25" s="83" customFormat="1" ht="15" customHeight="1" x14ac:dyDescent="0.25">
      <c r="A15" s="66"/>
      <c r="B15" s="75"/>
      <c r="C15" s="59" t="s">
        <v>2</v>
      </c>
      <c r="D15" s="59" t="s">
        <v>444</v>
      </c>
      <c r="E15" s="90" t="s">
        <v>299</v>
      </c>
      <c r="F15" s="93" t="s">
        <v>464</v>
      </c>
      <c r="G15" s="94"/>
      <c r="H15" s="339">
        <v>0</v>
      </c>
      <c r="I15" s="337"/>
      <c r="J15" s="341"/>
      <c r="K15" s="332"/>
      <c r="L15" s="341">
        <f t="shared" si="1"/>
        <v>0</v>
      </c>
      <c r="M15" s="81"/>
      <c r="N15" s="89">
        <v>0</v>
      </c>
      <c r="O15" s="87">
        <f t="shared" si="0"/>
        <v>0</v>
      </c>
      <c r="X15" s="397"/>
      <c r="Y15" s="36"/>
    </row>
    <row r="16" spans="1:25" s="83" customFormat="1" ht="15" customHeight="1" x14ac:dyDescent="0.25">
      <c r="A16" s="66"/>
      <c r="B16" s="75"/>
      <c r="C16" s="59" t="s">
        <v>2</v>
      </c>
      <c r="D16" s="59" t="s">
        <v>444</v>
      </c>
      <c r="E16" s="90" t="s">
        <v>300</v>
      </c>
      <c r="F16" s="93" t="s">
        <v>465</v>
      </c>
      <c r="G16" s="94"/>
      <c r="H16" s="339">
        <v>0</v>
      </c>
      <c r="I16" s="337"/>
      <c r="J16" s="341"/>
      <c r="K16" s="332"/>
      <c r="L16" s="341">
        <f t="shared" si="1"/>
        <v>0</v>
      </c>
      <c r="M16" s="81"/>
      <c r="N16" s="89">
        <v>0</v>
      </c>
      <c r="O16" s="87">
        <f t="shared" si="0"/>
        <v>0</v>
      </c>
      <c r="X16" s="397"/>
      <c r="Y16" s="36"/>
    </row>
    <row r="17" spans="1:25" s="83" customFormat="1" ht="15" customHeight="1" x14ac:dyDescent="0.25">
      <c r="A17" s="66"/>
      <c r="B17" s="75"/>
      <c r="C17" s="59" t="s">
        <v>2</v>
      </c>
      <c r="D17" s="59" t="s">
        <v>444</v>
      </c>
      <c r="E17" s="84" t="s">
        <v>302</v>
      </c>
      <c r="F17" s="85" t="s">
        <v>466</v>
      </c>
      <c r="G17" s="86"/>
      <c r="H17" s="339">
        <v>0</v>
      </c>
      <c r="I17" s="337"/>
      <c r="J17" s="340"/>
      <c r="K17" s="332"/>
      <c r="L17" s="340">
        <f t="shared" si="1"/>
        <v>0</v>
      </c>
      <c r="M17" s="88"/>
      <c r="N17" s="89">
        <v>0</v>
      </c>
      <c r="O17" s="87">
        <f t="shared" si="0"/>
        <v>0</v>
      </c>
      <c r="X17" s="397"/>
      <c r="Y17" s="36"/>
    </row>
    <row r="18" spans="1:25" s="83" customFormat="1" ht="15" customHeight="1" x14ac:dyDescent="0.25">
      <c r="A18" s="66"/>
      <c r="B18" s="75"/>
      <c r="C18" s="59" t="s">
        <v>2</v>
      </c>
      <c r="D18" s="59" t="s">
        <v>444</v>
      </c>
      <c r="E18" s="76" t="s">
        <v>301</v>
      </c>
      <c r="F18" s="77" t="s">
        <v>467</v>
      </c>
      <c r="G18" s="96"/>
      <c r="H18" s="336">
        <v>23126389.75</v>
      </c>
      <c r="I18" s="337"/>
      <c r="J18" s="338"/>
      <c r="K18" s="332"/>
      <c r="L18" s="338">
        <f t="shared" si="1"/>
        <v>23126389.75</v>
      </c>
      <c r="M18" s="81"/>
      <c r="N18" s="82">
        <v>0</v>
      </c>
      <c r="O18" s="80">
        <f t="shared" si="0"/>
        <v>23126389.75</v>
      </c>
      <c r="X18" s="397"/>
      <c r="Y18" s="36"/>
    </row>
    <row r="19" spans="1:25" s="83" customFormat="1" ht="15" customHeight="1" x14ac:dyDescent="0.25">
      <c r="A19" s="66" t="s">
        <v>447</v>
      </c>
      <c r="B19" s="75"/>
      <c r="C19" s="59" t="s">
        <v>2</v>
      </c>
      <c r="D19" s="59" t="s">
        <v>2</v>
      </c>
      <c r="E19" s="68" t="s">
        <v>468</v>
      </c>
      <c r="F19" s="97" t="s">
        <v>469</v>
      </c>
      <c r="G19" s="70">
        <f>+G20+G25+G28</f>
        <v>0</v>
      </c>
      <c r="H19" s="333">
        <v>5719077.0700000003</v>
      </c>
      <c r="I19" s="337"/>
      <c r="J19" s="335">
        <v>1986043.57</v>
      </c>
      <c r="K19" s="332"/>
      <c r="L19" s="335">
        <f t="shared" si="1"/>
        <v>3733033.5</v>
      </c>
      <c r="M19" s="64"/>
      <c r="N19" s="72">
        <v>0</v>
      </c>
      <c r="O19" s="71">
        <f t="shared" si="0"/>
        <v>5719077.0700000003</v>
      </c>
      <c r="X19" s="397"/>
      <c r="Y19" s="36"/>
    </row>
    <row r="20" spans="1:25" s="83" customFormat="1" ht="15" customHeight="1" x14ac:dyDescent="0.25">
      <c r="A20" s="66" t="s">
        <v>447</v>
      </c>
      <c r="B20" s="75"/>
      <c r="C20" s="59" t="s">
        <v>2</v>
      </c>
      <c r="D20" s="59" t="s">
        <v>2</v>
      </c>
      <c r="E20" s="76" t="s">
        <v>470</v>
      </c>
      <c r="F20" s="77" t="s">
        <v>471</v>
      </c>
      <c r="G20" s="96">
        <f>SUM(G21:G24)</f>
        <v>0</v>
      </c>
      <c r="H20" s="342">
        <v>5719077.0700000003</v>
      </c>
      <c r="I20" s="337"/>
      <c r="J20" s="343">
        <v>1986043.57</v>
      </c>
      <c r="K20" s="332"/>
      <c r="L20" s="343">
        <f t="shared" si="1"/>
        <v>3733033.5</v>
      </c>
      <c r="M20" s="88"/>
      <c r="N20" s="100">
        <v>0</v>
      </c>
      <c r="O20" s="99">
        <f t="shared" si="0"/>
        <v>5719077.0700000003</v>
      </c>
      <c r="X20" s="397"/>
      <c r="Y20" s="36"/>
    </row>
    <row r="21" spans="1:25" s="83" customFormat="1" ht="15" customHeight="1" x14ac:dyDescent="0.25">
      <c r="A21" s="66"/>
      <c r="B21" s="75"/>
      <c r="C21" s="59" t="s">
        <v>2</v>
      </c>
      <c r="D21" s="59" t="s">
        <v>444</v>
      </c>
      <c r="E21" s="84" t="s">
        <v>305</v>
      </c>
      <c r="F21" s="85" t="s">
        <v>472</v>
      </c>
      <c r="G21" s="86"/>
      <c r="H21" s="339">
        <v>5719077.0700000003</v>
      </c>
      <c r="I21" s="337"/>
      <c r="J21" s="340">
        <v>1986043.57</v>
      </c>
      <c r="K21" s="332"/>
      <c r="L21" s="340">
        <f t="shared" si="1"/>
        <v>3733033.5</v>
      </c>
      <c r="M21" s="88"/>
      <c r="N21" s="89">
        <v>0</v>
      </c>
      <c r="O21" s="87">
        <f t="shared" si="0"/>
        <v>5719077.0700000003</v>
      </c>
      <c r="X21" s="397"/>
      <c r="Y21" s="36"/>
    </row>
    <row r="22" spans="1:25" s="83" customFormat="1" ht="15" customHeight="1" x14ac:dyDescent="0.25">
      <c r="A22" s="66"/>
      <c r="B22" s="75"/>
      <c r="C22" s="59" t="s">
        <v>2</v>
      </c>
      <c r="D22" s="59" t="s">
        <v>444</v>
      </c>
      <c r="E22" s="84" t="s">
        <v>316</v>
      </c>
      <c r="F22" s="85" t="s">
        <v>473</v>
      </c>
      <c r="G22" s="101"/>
      <c r="H22" s="339">
        <v>0</v>
      </c>
      <c r="I22" s="337"/>
      <c r="J22" s="340"/>
      <c r="K22" s="332"/>
      <c r="L22" s="340">
        <f t="shared" si="1"/>
        <v>0</v>
      </c>
      <c r="M22" s="88"/>
      <c r="N22" s="89">
        <v>0</v>
      </c>
      <c r="O22" s="87">
        <f t="shared" si="0"/>
        <v>0</v>
      </c>
      <c r="X22" s="397"/>
      <c r="Y22" s="36"/>
    </row>
    <row r="23" spans="1:25" s="83" customFormat="1" ht="15" customHeight="1" x14ac:dyDescent="0.25">
      <c r="A23" s="66"/>
      <c r="B23" s="75"/>
      <c r="C23" s="59" t="s">
        <v>2</v>
      </c>
      <c r="D23" s="59" t="s">
        <v>444</v>
      </c>
      <c r="E23" s="84" t="s">
        <v>317</v>
      </c>
      <c r="F23" s="85" t="s">
        <v>474</v>
      </c>
      <c r="G23" s="86"/>
      <c r="H23" s="339">
        <v>0</v>
      </c>
      <c r="I23" s="337"/>
      <c r="J23" s="340"/>
      <c r="K23" s="332"/>
      <c r="L23" s="340">
        <f t="shared" si="1"/>
        <v>0</v>
      </c>
      <c r="M23" s="88"/>
      <c r="N23" s="89">
        <v>0</v>
      </c>
      <c r="O23" s="87">
        <f t="shared" si="0"/>
        <v>0</v>
      </c>
      <c r="X23" s="397"/>
      <c r="Y23" s="36"/>
    </row>
    <row r="24" spans="1:25" s="83" customFormat="1" ht="15" customHeight="1" x14ac:dyDescent="0.25">
      <c r="A24" s="66"/>
      <c r="B24" s="75"/>
      <c r="C24" s="59" t="s">
        <v>2</v>
      </c>
      <c r="D24" s="59" t="s">
        <v>444</v>
      </c>
      <c r="E24" s="84" t="s">
        <v>315</v>
      </c>
      <c r="F24" s="85" t="s">
        <v>475</v>
      </c>
      <c r="G24" s="86"/>
      <c r="H24" s="339">
        <v>0</v>
      </c>
      <c r="I24" s="337"/>
      <c r="J24" s="340"/>
      <c r="K24" s="332"/>
      <c r="L24" s="340">
        <f t="shared" si="1"/>
        <v>0</v>
      </c>
      <c r="M24" s="88"/>
      <c r="N24" s="89">
        <v>0</v>
      </c>
      <c r="O24" s="87">
        <f t="shared" si="0"/>
        <v>0</v>
      </c>
      <c r="X24" s="397"/>
      <c r="Y24" s="36"/>
    </row>
    <row r="25" spans="1:25" s="83" customFormat="1" ht="15" customHeight="1" x14ac:dyDescent="0.25">
      <c r="A25" s="66" t="s">
        <v>447</v>
      </c>
      <c r="B25" s="75"/>
      <c r="C25" s="59" t="s">
        <v>2</v>
      </c>
      <c r="D25" s="59" t="s">
        <v>2</v>
      </c>
      <c r="E25" s="76" t="s">
        <v>476</v>
      </c>
      <c r="F25" s="77" t="s">
        <v>477</v>
      </c>
      <c r="G25" s="102">
        <f>SUM(G26:G27)</f>
        <v>0</v>
      </c>
      <c r="H25" s="342">
        <v>0</v>
      </c>
      <c r="I25" s="337"/>
      <c r="J25" s="343">
        <v>0</v>
      </c>
      <c r="K25" s="332"/>
      <c r="L25" s="343">
        <f t="shared" si="1"/>
        <v>0</v>
      </c>
      <c r="M25" s="88"/>
      <c r="N25" s="100">
        <v>0</v>
      </c>
      <c r="O25" s="99">
        <f t="shared" si="0"/>
        <v>0</v>
      </c>
      <c r="X25" s="397"/>
      <c r="Y25" s="36"/>
    </row>
    <row r="26" spans="1:25" s="83" customFormat="1" ht="15" customHeight="1" x14ac:dyDescent="0.25">
      <c r="A26" s="66"/>
      <c r="B26" s="75" t="s">
        <v>443</v>
      </c>
      <c r="C26" s="59" t="s">
        <v>443</v>
      </c>
      <c r="D26" s="59" t="s">
        <v>444</v>
      </c>
      <c r="E26" s="84" t="s">
        <v>313</v>
      </c>
      <c r="F26" s="85" t="s">
        <v>478</v>
      </c>
      <c r="G26" s="86"/>
      <c r="H26" s="339">
        <v>0</v>
      </c>
      <c r="I26" s="337"/>
      <c r="J26" s="340"/>
      <c r="K26" s="332"/>
      <c r="L26" s="340">
        <f t="shared" si="1"/>
        <v>0</v>
      </c>
      <c r="M26" s="88"/>
      <c r="N26" s="89">
        <v>0</v>
      </c>
      <c r="O26" s="87">
        <f t="shared" si="0"/>
        <v>0</v>
      </c>
      <c r="X26" s="397"/>
      <c r="Y26" s="36"/>
    </row>
    <row r="27" spans="1:25" s="83" customFormat="1" ht="15" customHeight="1" x14ac:dyDescent="0.25">
      <c r="A27" s="66"/>
      <c r="B27" s="75" t="s">
        <v>443</v>
      </c>
      <c r="C27" s="59" t="s">
        <v>443</v>
      </c>
      <c r="D27" s="59" t="s">
        <v>444</v>
      </c>
      <c r="E27" s="84" t="s">
        <v>314</v>
      </c>
      <c r="F27" s="85" t="s">
        <v>479</v>
      </c>
      <c r="G27" s="86"/>
      <c r="H27" s="339">
        <v>0</v>
      </c>
      <c r="I27" s="337"/>
      <c r="J27" s="340"/>
      <c r="K27" s="332"/>
      <c r="L27" s="340">
        <f t="shared" si="1"/>
        <v>0</v>
      </c>
      <c r="M27" s="88"/>
      <c r="N27" s="89">
        <v>0</v>
      </c>
      <c r="O27" s="87">
        <f t="shared" si="0"/>
        <v>0</v>
      </c>
      <c r="X27" s="397"/>
      <c r="Y27" s="36"/>
    </row>
    <row r="28" spans="1:25" s="35" customFormat="1" ht="15" customHeight="1" x14ac:dyDescent="0.25">
      <c r="A28" s="103" t="s">
        <v>447</v>
      </c>
      <c r="B28" s="104"/>
      <c r="C28" s="59" t="s">
        <v>2</v>
      </c>
      <c r="D28" s="59" t="s">
        <v>2</v>
      </c>
      <c r="E28" s="76" t="s">
        <v>480</v>
      </c>
      <c r="F28" s="77" t="s">
        <v>481</v>
      </c>
      <c r="G28" s="105">
        <f>SUM(G29:G33)</f>
        <v>0</v>
      </c>
      <c r="H28" s="344">
        <v>0</v>
      </c>
      <c r="I28" s="337"/>
      <c r="J28" s="345">
        <v>0</v>
      </c>
      <c r="K28" s="332"/>
      <c r="L28" s="345">
        <f t="shared" si="1"/>
        <v>0</v>
      </c>
      <c r="M28" s="107"/>
      <c r="N28" s="108">
        <v>0</v>
      </c>
      <c r="O28" s="106">
        <f t="shared" si="0"/>
        <v>0</v>
      </c>
      <c r="X28" s="397"/>
      <c r="Y28" s="36"/>
    </row>
    <row r="29" spans="1:25" s="35" customFormat="1" ht="15" customHeight="1" x14ac:dyDescent="0.25">
      <c r="A29" s="103"/>
      <c r="B29" s="104"/>
      <c r="C29" s="59" t="s">
        <v>2</v>
      </c>
      <c r="D29" s="59" t="s">
        <v>444</v>
      </c>
      <c r="E29" s="84" t="s">
        <v>311</v>
      </c>
      <c r="F29" s="85" t="s">
        <v>482</v>
      </c>
      <c r="G29" s="86"/>
      <c r="H29" s="339">
        <v>0</v>
      </c>
      <c r="I29" s="337"/>
      <c r="J29" s="340"/>
      <c r="K29" s="332"/>
      <c r="L29" s="340">
        <f t="shared" si="1"/>
        <v>0</v>
      </c>
      <c r="M29" s="88"/>
      <c r="N29" s="89">
        <v>0</v>
      </c>
      <c r="O29" s="87">
        <f t="shared" si="0"/>
        <v>0</v>
      </c>
      <c r="X29" s="397"/>
      <c r="Y29" s="36"/>
    </row>
    <row r="30" spans="1:25" s="35" customFormat="1" ht="15" customHeight="1" x14ac:dyDescent="0.25">
      <c r="A30" s="103"/>
      <c r="B30" s="104"/>
      <c r="C30" s="59" t="s">
        <v>2</v>
      </c>
      <c r="D30" s="59" t="s">
        <v>444</v>
      </c>
      <c r="E30" s="84" t="s">
        <v>304</v>
      </c>
      <c r="F30" s="85" t="s">
        <v>483</v>
      </c>
      <c r="G30" s="86"/>
      <c r="H30" s="339">
        <v>0</v>
      </c>
      <c r="I30" s="337"/>
      <c r="J30" s="340"/>
      <c r="K30" s="332"/>
      <c r="L30" s="340">
        <f t="shared" si="1"/>
        <v>0</v>
      </c>
      <c r="M30" s="88"/>
      <c r="N30" s="89">
        <v>0</v>
      </c>
      <c r="O30" s="87">
        <f t="shared" si="0"/>
        <v>0</v>
      </c>
      <c r="X30" s="397"/>
      <c r="Y30" s="36"/>
    </row>
    <row r="31" spans="1:25" s="35" customFormat="1" ht="15" customHeight="1" x14ac:dyDescent="0.25">
      <c r="A31" s="103"/>
      <c r="B31" s="104"/>
      <c r="C31" s="59" t="s">
        <v>2</v>
      </c>
      <c r="D31" s="59" t="s">
        <v>444</v>
      </c>
      <c r="E31" s="84" t="s">
        <v>303</v>
      </c>
      <c r="F31" s="85" t="s">
        <v>484</v>
      </c>
      <c r="G31" s="86"/>
      <c r="H31" s="339">
        <v>0</v>
      </c>
      <c r="I31" s="337"/>
      <c r="J31" s="340"/>
      <c r="K31" s="332"/>
      <c r="L31" s="340">
        <f t="shared" si="1"/>
        <v>0</v>
      </c>
      <c r="M31" s="88"/>
      <c r="N31" s="89">
        <v>0</v>
      </c>
      <c r="O31" s="87">
        <f t="shared" si="0"/>
        <v>0</v>
      </c>
      <c r="X31" s="397"/>
      <c r="Y31" s="36"/>
    </row>
    <row r="32" spans="1:25" s="35" customFormat="1" ht="15" customHeight="1" x14ac:dyDescent="0.25">
      <c r="A32" s="103"/>
      <c r="B32" s="104"/>
      <c r="C32" s="59" t="s">
        <v>2</v>
      </c>
      <c r="D32" s="59" t="s">
        <v>444</v>
      </c>
      <c r="E32" s="84" t="s">
        <v>306</v>
      </c>
      <c r="F32" s="85" t="s">
        <v>485</v>
      </c>
      <c r="G32" s="86"/>
      <c r="H32" s="339">
        <v>0</v>
      </c>
      <c r="I32" s="337"/>
      <c r="J32" s="340"/>
      <c r="K32" s="332"/>
      <c r="L32" s="340">
        <f t="shared" si="1"/>
        <v>0</v>
      </c>
      <c r="M32" s="88"/>
      <c r="N32" s="89">
        <v>0</v>
      </c>
      <c r="O32" s="87">
        <f t="shared" si="0"/>
        <v>0</v>
      </c>
      <c r="X32" s="397"/>
      <c r="Y32" s="36"/>
    </row>
    <row r="33" spans="1:25" s="35" customFormat="1" ht="15" customHeight="1" x14ac:dyDescent="0.25">
      <c r="A33" s="103"/>
      <c r="B33" s="104"/>
      <c r="C33" s="59" t="s">
        <v>2</v>
      </c>
      <c r="D33" s="59" t="s">
        <v>444</v>
      </c>
      <c r="E33" s="84" t="s">
        <v>312</v>
      </c>
      <c r="F33" s="85" t="s">
        <v>486</v>
      </c>
      <c r="G33" s="86"/>
      <c r="H33" s="339">
        <v>0</v>
      </c>
      <c r="I33" s="337"/>
      <c r="J33" s="340"/>
      <c r="K33" s="332"/>
      <c r="L33" s="340">
        <f t="shared" si="1"/>
        <v>0</v>
      </c>
      <c r="M33" s="88"/>
      <c r="N33" s="89">
        <v>0</v>
      </c>
      <c r="O33" s="87">
        <f t="shared" si="0"/>
        <v>0</v>
      </c>
      <c r="X33" s="397"/>
      <c r="Y33" s="36"/>
    </row>
    <row r="34" spans="1:25" s="83" customFormat="1" ht="15" customHeight="1" x14ac:dyDescent="0.25">
      <c r="A34" s="66" t="s">
        <v>447</v>
      </c>
      <c r="B34" s="75"/>
      <c r="C34" s="59" t="s">
        <v>2</v>
      </c>
      <c r="D34" s="59" t="s">
        <v>2</v>
      </c>
      <c r="E34" s="68" t="s">
        <v>487</v>
      </c>
      <c r="F34" s="69" t="s">
        <v>488</v>
      </c>
      <c r="G34" s="70">
        <f>SUM(G35:G38)</f>
        <v>0</v>
      </c>
      <c r="H34" s="333">
        <v>0</v>
      </c>
      <c r="I34" s="337"/>
      <c r="J34" s="335">
        <v>0</v>
      </c>
      <c r="K34" s="332"/>
      <c r="L34" s="335">
        <f t="shared" si="1"/>
        <v>0</v>
      </c>
      <c r="M34" s="64"/>
      <c r="N34" s="72">
        <v>0</v>
      </c>
      <c r="O34" s="71">
        <f t="shared" si="0"/>
        <v>0</v>
      </c>
      <c r="X34" s="397"/>
      <c r="Y34" s="36"/>
    </row>
    <row r="35" spans="1:25" s="83" customFormat="1" ht="15" customHeight="1" x14ac:dyDescent="0.25">
      <c r="A35" s="66"/>
      <c r="B35" s="75"/>
      <c r="C35" s="59" t="s">
        <v>2</v>
      </c>
      <c r="D35" s="59" t="s">
        <v>444</v>
      </c>
      <c r="E35" s="76" t="s">
        <v>307</v>
      </c>
      <c r="F35" s="77" t="s">
        <v>489</v>
      </c>
      <c r="G35" s="96"/>
      <c r="H35" s="342">
        <v>0</v>
      </c>
      <c r="I35" s="337"/>
      <c r="J35" s="343"/>
      <c r="K35" s="332"/>
      <c r="L35" s="343">
        <f t="shared" si="1"/>
        <v>0</v>
      </c>
      <c r="M35" s="88"/>
      <c r="N35" s="100">
        <v>0</v>
      </c>
      <c r="O35" s="99">
        <f t="shared" si="0"/>
        <v>0</v>
      </c>
      <c r="X35" s="397"/>
      <c r="Y35" s="36"/>
    </row>
    <row r="36" spans="1:25" s="83" customFormat="1" ht="15" customHeight="1" x14ac:dyDescent="0.25">
      <c r="A36" s="66"/>
      <c r="B36" s="75"/>
      <c r="C36" s="59" t="s">
        <v>2</v>
      </c>
      <c r="D36" s="59" t="s">
        <v>444</v>
      </c>
      <c r="E36" s="76" t="s">
        <v>308</v>
      </c>
      <c r="F36" s="77" t="s">
        <v>490</v>
      </c>
      <c r="G36" s="96"/>
      <c r="H36" s="342">
        <v>0</v>
      </c>
      <c r="I36" s="337"/>
      <c r="J36" s="343"/>
      <c r="K36" s="332"/>
      <c r="L36" s="343">
        <f t="shared" si="1"/>
        <v>0</v>
      </c>
      <c r="M36" s="88"/>
      <c r="N36" s="100">
        <v>0</v>
      </c>
      <c r="O36" s="99">
        <f t="shared" si="0"/>
        <v>0</v>
      </c>
      <c r="X36" s="397"/>
      <c r="Y36" s="36"/>
    </row>
    <row r="37" spans="1:25" s="83" customFormat="1" ht="15" customHeight="1" x14ac:dyDescent="0.25">
      <c r="A37" s="66"/>
      <c r="B37" s="75"/>
      <c r="C37" s="59" t="s">
        <v>2</v>
      </c>
      <c r="D37" s="59" t="s">
        <v>444</v>
      </c>
      <c r="E37" s="76" t="s">
        <v>309</v>
      </c>
      <c r="F37" s="77" t="s">
        <v>491</v>
      </c>
      <c r="G37" s="96"/>
      <c r="H37" s="342">
        <v>0</v>
      </c>
      <c r="I37" s="337"/>
      <c r="J37" s="343"/>
      <c r="K37" s="332"/>
      <c r="L37" s="343">
        <f t="shared" si="1"/>
        <v>0</v>
      </c>
      <c r="M37" s="88"/>
      <c r="N37" s="100">
        <v>0</v>
      </c>
      <c r="O37" s="99">
        <f t="shared" si="0"/>
        <v>0</v>
      </c>
      <c r="X37" s="397"/>
      <c r="Y37" s="36"/>
    </row>
    <row r="38" spans="1:25" s="83" customFormat="1" ht="15" customHeight="1" x14ac:dyDescent="0.25">
      <c r="A38" s="66"/>
      <c r="B38" s="75"/>
      <c r="C38" s="59" t="s">
        <v>2</v>
      </c>
      <c r="D38" s="59" t="s">
        <v>444</v>
      </c>
      <c r="E38" s="76" t="s">
        <v>310</v>
      </c>
      <c r="F38" s="77" t="s">
        <v>492</v>
      </c>
      <c r="G38" s="96"/>
      <c r="H38" s="342">
        <v>0</v>
      </c>
      <c r="I38" s="337"/>
      <c r="J38" s="343"/>
      <c r="K38" s="332"/>
      <c r="L38" s="343">
        <f t="shared" si="1"/>
        <v>0</v>
      </c>
      <c r="M38" s="88"/>
      <c r="N38" s="100">
        <v>0</v>
      </c>
      <c r="O38" s="99">
        <f t="shared" si="0"/>
        <v>0</v>
      </c>
      <c r="X38" s="397"/>
      <c r="Y38" s="36"/>
    </row>
    <row r="39" spans="1:25" s="83" customFormat="1" ht="15" customHeight="1" x14ac:dyDescent="0.25">
      <c r="A39" s="66"/>
      <c r="B39" s="75"/>
      <c r="C39" s="59" t="s">
        <v>2</v>
      </c>
      <c r="D39" s="59" t="s">
        <v>444</v>
      </c>
      <c r="E39" s="68" t="s">
        <v>318</v>
      </c>
      <c r="F39" s="69" t="s">
        <v>493</v>
      </c>
      <c r="G39" s="109"/>
      <c r="H39" s="346">
        <v>0</v>
      </c>
      <c r="I39" s="337"/>
      <c r="J39" s="347"/>
      <c r="K39" s="332"/>
      <c r="L39" s="347">
        <f t="shared" si="1"/>
        <v>0</v>
      </c>
      <c r="M39" s="112"/>
      <c r="N39" s="113">
        <v>0</v>
      </c>
      <c r="O39" s="111">
        <f t="shared" si="0"/>
        <v>0</v>
      </c>
      <c r="X39" s="397"/>
      <c r="Y39" s="36"/>
    </row>
    <row r="40" spans="1:25" s="83" customFormat="1" ht="15" customHeight="1" x14ac:dyDescent="0.25">
      <c r="A40" s="66" t="s">
        <v>447</v>
      </c>
      <c r="B40" s="75"/>
      <c r="C40" s="59" t="s">
        <v>2</v>
      </c>
      <c r="D40" s="59" t="s">
        <v>2</v>
      </c>
      <c r="E40" s="114" t="s">
        <v>494</v>
      </c>
      <c r="F40" s="115" t="s">
        <v>495</v>
      </c>
      <c r="G40" s="116">
        <f>+G41+G42</f>
        <v>0</v>
      </c>
      <c r="H40" s="348">
        <v>0</v>
      </c>
      <c r="I40" s="337"/>
      <c r="J40" s="331">
        <v>0</v>
      </c>
      <c r="K40" s="332"/>
      <c r="L40" s="331">
        <f t="shared" si="1"/>
        <v>0</v>
      </c>
      <c r="M40" s="64"/>
      <c r="N40" s="118">
        <v>-251848.75</v>
      </c>
      <c r="O40" s="63">
        <f t="shared" si="0"/>
        <v>251848.75</v>
      </c>
      <c r="X40" s="397"/>
      <c r="Y40" s="36"/>
    </row>
    <row r="41" spans="1:25" s="83" customFormat="1" ht="15" customHeight="1" x14ac:dyDescent="0.25">
      <c r="A41" s="66"/>
      <c r="B41" s="75"/>
      <c r="C41" s="59" t="s">
        <v>2</v>
      </c>
      <c r="D41" s="59" t="s">
        <v>444</v>
      </c>
      <c r="E41" s="68" t="s">
        <v>319</v>
      </c>
      <c r="F41" s="69" t="s">
        <v>496</v>
      </c>
      <c r="G41" s="109"/>
      <c r="H41" s="349">
        <v>0</v>
      </c>
      <c r="I41" s="337"/>
      <c r="J41" s="350"/>
      <c r="K41" s="332"/>
      <c r="L41" s="350">
        <f t="shared" si="1"/>
        <v>0</v>
      </c>
      <c r="M41" s="88"/>
      <c r="N41" s="120">
        <v>-251848.75</v>
      </c>
      <c r="O41" s="119">
        <f t="shared" si="0"/>
        <v>251848.75</v>
      </c>
      <c r="X41" s="397"/>
      <c r="Y41" s="36"/>
    </row>
    <row r="42" spans="1:25" s="83" customFormat="1" ht="15" customHeight="1" x14ac:dyDescent="0.25">
      <c r="A42" s="66"/>
      <c r="B42" s="75"/>
      <c r="C42" s="59" t="s">
        <v>2</v>
      </c>
      <c r="D42" s="59" t="s">
        <v>444</v>
      </c>
      <c r="E42" s="68" t="s">
        <v>320</v>
      </c>
      <c r="F42" s="69" t="s">
        <v>497</v>
      </c>
      <c r="G42" s="109"/>
      <c r="H42" s="349">
        <v>0</v>
      </c>
      <c r="I42" s="337"/>
      <c r="J42" s="350"/>
      <c r="K42" s="332"/>
      <c r="L42" s="350">
        <f t="shared" si="1"/>
        <v>0</v>
      </c>
      <c r="M42" s="88"/>
      <c r="N42" s="120">
        <v>0</v>
      </c>
      <c r="O42" s="119">
        <f t="shared" si="0"/>
        <v>0</v>
      </c>
      <c r="X42" s="397"/>
      <c r="Y42" s="36"/>
    </row>
    <row r="43" spans="1:25" s="35" customFormat="1" ht="15" customHeight="1" x14ac:dyDescent="0.25">
      <c r="A43" s="103" t="s">
        <v>447</v>
      </c>
      <c r="B43" s="104"/>
      <c r="C43" s="59" t="s">
        <v>2</v>
      </c>
      <c r="D43" s="59" t="s">
        <v>2</v>
      </c>
      <c r="E43" s="114" t="s">
        <v>498</v>
      </c>
      <c r="F43" s="115" t="s">
        <v>499</v>
      </c>
      <c r="G43" s="121">
        <f>SUM(G44:G48)</f>
        <v>0</v>
      </c>
      <c r="H43" s="351">
        <v>0</v>
      </c>
      <c r="I43" s="337"/>
      <c r="J43" s="352">
        <v>0</v>
      </c>
      <c r="K43" s="332"/>
      <c r="L43" s="352">
        <f t="shared" si="1"/>
        <v>0</v>
      </c>
      <c r="M43" s="88"/>
      <c r="N43" s="123">
        <v>0</v>
      </c>
      <c r="O43" s="122">
        <f t="shared" si="0"/>
        <v>0</v>
      </c>
      <c r="X43" s="397"/>
      <c r="Y43" s="36"/>
    </row>
    <row r="44" spans="1:25" s="34" customFormat="1" ht="15" customHeight="1" x14ac:dyDescent="0.25">
      <c r="A44" s="103"/>
      <c r="B44" s="104"/>
      <c r="C44" s="59" t="s">
        <v>2</v>
      </c>
      <c r="D44" s="59" t="s">
        <v>444</v>
      </c>
      <c r="E44" s="68" t="s">
        <v>325</v>
      </c>
      <c r="F44" s="69" t="s">
        <v>500</v>
      </c>
      <c r="G44" s="109"/>
      <c r="H44" s="349">
        <v>0</v>
      </c>
      <c r="I44" s="337"/>
      <c r="J44" s="350"/>
      <c r="K44" s="332"/>
      <c r="L44" s="350">
        <f t="shared" si="1"/>
        <v>0</v>
      </c>
      <c r="M44" s="88"/>
      <c r="N44" s="120">
        <v>0</v>
      </c>
      <c r="O44" s="119">
        <f t="shared" si="0"/>
        <v>0</v>
      </c>
      <c r="X44" s="397"/>
      <c r="Y44" s="124"/>
    </row>
    <row r="45" spans="1:25" s="35" customFormat="1" ht="15" customHeight="1" x14ac:dyDescent="0.25">
      <c r="A45" s="103"/>
      <c r="B45" s="104"/>
      <c r="C45" s="59" t="s">
        <v>2</v>
      </c>
      <c r="D45" s="59" t="s">
        <v>444</v>
      </c>
      <c r="E45" s="68" t="s">
        <v>321</v>
      </c>
      <c r="F45" s="69" t="s">
        <v>501</v>
      </c>
      <c r="G45" s="109"/>
      <c r="H45" s="349">
        <v>0</v>
      </c>
      <c r="I45" s="337"/>
      <c r="J45" s="350"/>
      <c r="K45" s="332"/>
      <c r="L45" s="350">
        <f t="shared" si="1"/>
        <v>0</v>
      </c>
      <c r="M45" s="88"/>
      <c r="N45" s="120">
        <v>0</v>
      </c>
      <c r="O45" s="119">
        <f t="shared" si="0"/>
        <v>0</v>
      </c>
      <c r="X45" s="397"/>
      <c r="Y45" s="36"/>
    </row>
    <row r="46" spans="1:25" s="35" customFormat="1" ht="15" customHeight="1" x14ac:dyDescent="0.25">
      <c r="A46" s="103"/>
      <c r="B46" s="104"/>
      <c r="C46" s="59" t="s">
        <v>2</v>
      </c>
      <c r="D46" s="59" t="s">
        <v>444</v>
      </c>
      <c r="E46" s="68" t="s">
        <v>322</v>
      </c>
      <c r="F46" s="69" t="s">
        <v>502</v>
      </c>
      <c r="G46" s="109"/>
      <c r="H46" s="349">
        <v>0</v>
      </c>
      <c r="I46" s="337"/>
      <c r="J46" s="350"/>
      <c r="K46" s="332"/>
      <c r="L46" s="350">
        <f t="shared" si="1"/>
        <v>0</v>
      </c>
      <c r="M46" s="88"/>
      <c r="N46" s="120">
        <v>0</v>
      </c>
      <c r="O46" s="119">
        <f t="shared" si="0"/>
        <v>0</v>
      </c>
      <c r="X46" s="397"/>
      <c r="Y46" s="36"/>
    </row>
    <row r="47" spans="1:25" s="35" customFormat="1" ht="15" customHeight="1" x14ac:dyDescent="0.25">
      <c r="A47" s="103"/>
      <c r="B47" s="104"/>
      <c r="C47" s="59" t="s">
        <v>2</v>
      </c>
      <c r="D47" s="59" t="s">
        <v>444</v>
      </c>
      <c r="E47" s="68" t="s">
        <v>323</v>
      </c>
      <c r="F47" s="69" t="s">
        <v>503</v>
      </c>
      <c r="G47" s="109"/>
      <c r="H47" s="349">
        <v>0</v>
      </c>
      <c r="I47" s="337"/>
      <c r="J47" s="350"/>
      <c r="K47" s="332"/>
      <c r="L47" s="350">
        <f t="shared" si="1"/>
        <v>0</v>
      </c>
      <c r="M47" s="88"/>
      <c r="N47" s="120">
        <v>0</v>
      </c>
      <c r="O47" s="119">
        <f t="shared" si="0"/>
        <v>0</v>
      </c>
      <c r="X47" s="397"/>
      <c r="Y47" s="36"/>
    </row>
    <row r="48" spans="1:25" s="35" customFormat="1" ht="15" customHeight="1" x14ac:dyDescent="0.25">
      <c r="A48" s="103"/>
      <c r="B48" s="104"/>
      <c r="C48" s="59" t="s">
        <v>2</v>
      </c>
      <c r="D48" s="59" t="s">
        <v>444</v>
      </c>
      <c r="E48" s="68" t="s">
        <v>324</v>
      </c>
      <c r="F48" s="69" t="s">
        <v>504</v>
      </c>
      <c r="G48" s="109"/>
      <c r="H48" s="349">
        <v>0</v>
      </c>
      <c r="I48" s="337"/>
      <c r="J48" s="350"/>
      <c r="K48" s="332"/>
      <c r="L48" s="350">
        <f t="shared" si="1"/>
        <v>0</v>
      </c>
      <c r="M48" s="88"/>
      <c r="N48" s="120">
        <v>0</v>
      </c>
      <c r="O48" s="119">
        <f t="shared" si="0"/>
        <v>0</v>
      </c>
      <c r="X48" s="397"/>
      <c r="Y48" s="36"/>
    </row>
    <row r="49" spans="1:25" s="83" customFormat="1" ht="15" customHeight="1" x14ac:dyDescent="0.25">
      <c r="A49" s="66" t="s">
        <v>447</v>
      </c>
      <c r="B49" s="75"/>
      <c r="C49" s="59" t="s">
        <v>2</v>
      </c>
      <c r="D49" s="59" t="s">
        <v>2</v>
      </c>
      <c r="E49" s="114" t="s">
        <v>505</v>
      </c>
      <c r="F49" s="115" t="s">
        <v>506</v>
      </c>
      <c r="G49" s="116">
        <f>+G50+G89+G95+G96</f>
        <v>0</v>
      </c>
      <c r="H49" s="348">
        <v>30838891.859999999</v>
      </c>
      <c r="I49" s="337"/>
      <c r="J49" s="331">
        <v>0</v>
      </c>
      <c r="K49" s="332"/>
      <c r="L49" s="331">
        <f t="shared" si="1"/>
        <v>30838891.859999999</v>
      </c>
      <c r="M49" s="64"/>
      <c r="N49" s="118">
        <v>0</v>
      </c>
      <c r="O49" s="63">
        <f t="shared" si="0"/>
        <v>30838891.859999999</v>
      </c>
      <c r="X49" s="397"/>
      <c r="Y49" s="36"/>
    </row>
    <row r="50" spans="1:25" s="83" customFormat="1" ht="15" customHeight="1" x14ac:dyDescent="0.25">
      <c r="A50" s="66" t="s">
        <v>447</v>
      </c>
      <c r="B50" s="75"/>
      <c r="C50" s="59" t="s">
        <v>2</v>
      </c>
      <c r="D50" s="59" t="s">
        <v>2</v>
      </c>
      <c r="E50" s="68" t="s">
        <v>507</v>
      </c>
      <c r="F50" s="69" t="s">
        <v>508</v>
      </c>
      <c r="G50" s="125">
        <f>G51+G67+G68</f>
        <v>0</v>
      </c>
      <c r="H50" s="349">
        <v>26502382.719999999</v>
      </c>
      <c r="I50" s="337"/>
      <c r="J50" s="350">
        <v>0</v>
      </c>
      <c r="K50" s="332"/>
      <c r="L50" s="350">
        <f t="shared" si="1"/>
        <v>26502382.719999999</v>
      </c>
      <c r="M50" s="88"/>
      <c r="N50" s="120">
        <v>0</v>
      </c>
      <c r="O50" s="119">
        <f t="shared" si="0"/>
        <v>26502382.719999999</v>
      </c>
      <c r="X50" s="397"/>
      <c r="Y50" s="36"/>
    </row>
    <row r="51" spans="1:25" s="83" customFormat="1" ht="15" customHeight="1" x14ac:dyDescent="0.25">
      <c r="A51" s="66" t="s">
        <v>447</v>
      </c>
      <c r="B51" s="75" t="s">
        <v>443</v>
      </c>
      <c r="C51" s="59" t="s">
        <v>443</v>
      </c>
      <c r="D51" s="59" t="s">
        <v>2</v>
      </c>
      <c r="E51" s="76" t="s">
        <v>509</v>
      </c>
      <c r="F51" s="77" t="s">
        <v>510</v>
      </c>
      <c r="G51" s="102">
        <f>SUM(G52:G66)</f>
        <v>0</v>
      </c>
      <c r="H51" s="342">
        <v>24952688.75</v>
      </c>
      <c r="I51" s="337"/>
      <c r="J51" s="343">
        <v>0</v>
      </c>
      <c r="K51" s="332"/>
      <c r="L51" s="343">
        <f t="shared" si="1"/>
        <v>24952688.75</v>
      </c>
      <c r="M51" s="88"/>
      <c r="N51" s="100">
        <v>0</v>
      </c>
      <c r="O51" s="99">
        <f t="shared" si="0"/>
        <v>24952688.75</v>
      </c>
      <c r="X51" s="397"/>
      <c r="Y51" s="36"/>
    </row>
    <row r="52" spans="1:25" s="83" customFormat="1" ht="15" customHeight="1" x14ac:dyDescent="0.25">
      <c r="A52" s="66"/>
      <c r="B52" s="75" t="s">
        <v>443</v>
      </c>
      <c r="C52" s="59" t="s">
        <v>443</v>
      </c>
      <c r="D52" s="59" t="s">
        <v>444</v>
      </c>
      <c r="E52" s="84" t="s">
        <v>327</v>
      </c>
      <c r="F52" s="85" t="s">
        <v>511</v>
      </c>
      <c r="G52" s="86"/>
      <c r="H52" s="339">
        <v>15072846</v>
      </c>
      <c r="I52" s="337"/>
      <c r="J52" s="340"/>
      <c r="K52" s="332"/>
      <c r="L52" s="340">
        <f t="shared" si="1"/>
        <v>15072846</v>
      </c>
      <c r="M52" s="88"/>
      <c r="N52" s="89">
        <v>0</v>
      </c>
      <c r="O52" s="87">
        <f t="shared" si="0"/>
        <v>15072846</v>
      </c>
      <c r="X52" s="397"/>
      <c r="Y52" s="36"/>
    </row>
    <row r="53" spans="1:25" s="35" customFormat="1" ht="15" customHeight="1" x14ac:dyDescent="0.25">
      <c r="A53" s="103"/>
      <c r="B53" s="104" t="s">
        <v>443</v>
      </c>
      <c r="C53" s="59" t="s">
        <v>443</v>
      </c>
      <c r="D53" s="59" t="s">
        <v>444</v>
      </c>
      <c r="E53" s="84" t="s">
        <v>328</v>
      </c>
      <c r="F53" s="85" t="s">
        <v>512</v>
      </c>
      <c r="G53" s="86"/>
      <c r="H53" s="339">
        <v>6878392</v>
      </c>
      <c r="I53" s="337"/>
      <c r="J53" s="340"/>
      <c r="K53" s="332"/>
      <c r="L53" s="340">
        <f t="shared" si="1"/>
        <v>6878392</v>
      </c>
      <c r="M53" s="88"/>
      <c r="N53" s="89">
        <v>0</v>
      </c>
      <c r="O53" s="87">
        <f t="shared" si="0"/>
        <v>6878392</v>
      </c>
      <c r="X53" s="397"/>
      <c r="Y53" s="36"/>
    </row>
    <row r="54" spans="1:25" s="35" customFormat="1" ht="15" customHeight="1" x14ac:dyDescent="0.25">
      <c r="A54" s="103"/>
      <c r="B54" s="104" t="s">
        <v>443</v>
      </c>
      <c r="C54" s="59" t="s">
        <v>443</v>
      </c>
      <c r="D54" s="59" t="s">
        <v>444</v>
      </c>
      <c r="E54" s="84" t="s">
        <v>329</v>
      </c>
      <c r="F54" s="85" t="s">
        <v>513</v>
      </c>
      <c r="G54" s="86"/>
      <c r="H54" s="339">
        <v>0</v>
      </c>
      <c r="I54" s="337"/>
      <c r="J54" s="340"/>
      <c r="K54" s="332"/>
      <c r="L54" s="340">
        <f t="shared" si="1"/>
        <v>0</v>
      </c>
      <c r="M54" s="88"/>
      <c r="N54" s="89">
        <v>0</v>
      </c>
      <c r="O54" s="87">
        <f t="shared" si="0"/>
        <v>0</v>
      </c>
      <c r="X54" s="397"/>
      <c r="Y54" s="36"/>
    </row>
    <row r="55" spans="1:25" s="35" customFormat="1" ht="15" customHeight="1" x14ac:dyDescent="0.25">
      <c r="A55" s="103"/>
      <c r="B55" s="103" t="s">
        <v>443</v>
      </c>
      <c r="C55" s="59" t="s">
        <v>443</v>
      </c>
      <c r="D55" s="59" t="s">
        <v>444</v>
      </c>
      <c r="E55" s="84" t="s">
        <v>330</v>
      </c>
      <c r="F55" s="85" t="s">
        <v>514</v>
      </c>
      <c r="G55" s="86"/>
      <c r="H55" s="339">
        <v>0</v>
      </c>
      <c r="I55" s="337"/>
      <c r="J55" s="340"/>
      <c r="K55" s="332"/>
      <c r="L55" s="340">
        <f t="shared" si="1"/>
        <v>0</v>
      </c>
      <c r="M55" s="88"/>
      <c r="N55" s="89">
        <v>0</v>
      </c>
      <c r="O55" s="87">
        <f t="shared" si="0"/>
        <v>0</v>
      </c>
      <c r="X55" s="397"/>
      <c r="Y55" s="36"/>
    </row>
    <row r="56" spans="1:25" s="35" customFormat="1" ht="15" customHeight="1" x14ac:dyDescent="0.25">
      <c r="A56" s="103"/>
      <c r="B56" s="103" t="s">
        <v>443</v>
      </c>
      <c r="C56" s="59" t="s">
        <v>443</v>
      </c>
      <c r="D56" s="59" t="s">
        <v>444</v>
      </c>
      <c r="E56" s="84" t="s">
        <v>331</v>
      </c>
      <c r="F56" s="85" t="s">
        <v>515</v>
      </c>
      <c r="G56" s="126"/>
      <c r="H56" s="339">
        <v>1792499</v>
      </c>
      <c r="I56" s="337"/>
      <c r="J56" s="340"/>
      <c r="K56" s="332"/>
      <c r="L56" s="340">
        <f t="shared" si="1"/>
        <v>1792499</v>
      </c>
      <c r="M56" s="88"/>
      <c r="N56" s="89">
        <v>0</v>
      </c>
      <c r="O56" s="87">
        <f t="shared" si="0"/>
        <v>1792499</v>
      </c>
      <c r="X56" s="397"/>
      <c r="Y56" s="36"/>
    </row>
    <row r="57" spans="1:25" s="35" customFormat="1" ht="15" customHeight="1" x14ac:dyDescent="0.25">
      <c r="A57" s="103"/>
      <c r="B57" s="103" t="s">
        <v>443</v>
      </c>
      <c r="C57" s="59" t="s">
        <v>443</v>
      </c>
      <c r="D57" s="59" t="s">
        <v>444</v>
      </c>
      <c r="E57" s="84" t="s">
        <v>332</v>
      </c>
      <c r="F57" s="85" t="s">
        <v>516</v>
      </c>
      <c r="G57" s="126"/>
      <c r="H57" s="339">
        <v>74925</v>
      </c>
      <c r="I57" s="337"/>
      <c r="J57" s="340"/>
      <c r="K57" s="332"/>
      <c r="L57" s="340">
        <f t="shared" si="1"/>
        <v>74925</v>
      </c>
      <c r="M57" s="88"/>
      <c r="N57" s="89">
        <v>0</v>
      </c>
      <c r="O57" s="87">
        <f t="shared" si="0"/>
        <v>74925</v>
      </c>
      <c r="X57" s="397"/>
      <c r="Y57" s="36"/>
    </row>
    <row r="58" spans="1:25" s="35" customFormat="1" ht="15" customHeight="1" x14ac:dyDescent="0.25">
      <c r="A58" s="103"/>
      <c r="B58" s="103" t="s">
        <v>443</v>
      </c>
      <c r="C58" s="59" t="s">
        <v>443</v>
      </c>
      <c r="D58" s="59" t="s">
        <v>444</v>
      </c>
      <c r="E58" s="84" t="s">
        <v>333</v>
      </c>
      <c r="F58" s="85" t="s">
        <v>517</v>
      </c>
      <c r="G58" s="126"/>
      <c r="H58" s="339">
        <v>131958</v>
      </c>
      <c r="I58" s="337"/>
      <c r="J58" s="340"/>
      <c r="K58" s="332"/>
      <c r="L58" s="340">
        <f t="shared" si="1"/>
        <v>131958</v>
      </c>
      <c r="M58" s="88"/>
      <c r="N58" s="89">
        <v>0</v>
      </c>
      <c r="O58" s="87">
        <f t="shared" si="0"/>
        <v>131958</v>
      </c>
      <c r="X58" s="397"/>
      <c r="Y58" s="36"/>
    </row>
    <row r="59" spans="1:25" s="35" customFormat="1" ht="15" customHeight="1" x14ac:dyDescent="0.25">
      <c r="A59" s="103"/>
      <c r="B59" s="103" t="s">
        <v>443</v>
      </c>
      <c r="C59" s="59" t="s">
        <v>443</v>
      </c>
      <c r="D59" s="59" t="s">
        <v>444</v>
      </c>
      <c r="E59" s="84" t="s">
        <v>334</v>
      </c>
      <c r="F59" s="85" t="s">
        <v>518</v>
      </c>
      <c r="G59" s="126"/>
      <c r="H59" s="339">
        <v>558241</v>
      </c>
      <c r="I59" s="337"/>
      <c r="J59" s="340"/>
      <c r="K59" s="332"/>
      <c r="L59" s="340">
        <f t="shared" si="1"/>
        <v>558241</v>
      </c>
      <c r="M59" s="88"/>
      <c r="N59" s="89">
        <v>0</v>
      </c>
      <c r="O59" s="87">
        <f t="shared" si="0"/>
        <v>558241</v>
      </c>
      <c r="X59" s="397"/>
      <c r="Y59" s="36"/>
    </row>
    <row r="60" spans="1:25" s="35" customFormat="1" ht="15" customHeight="1" x14ac:dyDescent="0.25">
      <c r="A60" s="103"/>
      <c r="B60" s="103" t="s">
        <v>443</v>
      </c>
      <c r="C60" s="59" t="s">
        <v>443</v>
      </c>
      <c r="D60" s="59" t="s">
        <v>444</v>
      </c>
      <c r="E60" s="84" t="s">
        <v>335</v>
      </c>
      <c r="F60" s="85" t="s">
        <v>519</v>
      </c>
      <c r="G60" s="86"/>
      <c r="H60" s="339">
        <v>0</v>
      </c>
      <c r="I60" s="337"/>
      <c r="J60" s="340"/>
      <c r="K60" s="332"/>
      <c r="L60" s="340">
        <f t="shared" si="1"/>
        <v>0</v>
      </c>
      <c r="M60" s="88"/>
      <c r="N60" s="89">
        <v>0</v>
      </c>
      <c r="O60" s="87">
        <f t="shared" si="0"/>
        <v>0</v>
      </c>
      <c r="X60" s="397"/>
      <c r="Y60" s="36"/>
    </row>
    <row r="61" spans="1:25" s="35" customFormat="1" ht="15" customHeight="1" x14ac:dyDescent="0.25">
      <c r="A61" s="103"/>
      <c r="B61" s="104" t="s">
        <v>443</v>
      </c>
      <c r="C61" s="59" t="s">
        <v>443</v>
      </c>
      <c r="D61" s="59" t="s">
        <v>444</v>
      </c>
      <c r="E61" s="84" t="s">
        <v>337</v>
      </c>
      <c r="F61" s="85" t="s">
        <v>520</v>
      </c>
      <c r="G61" s="86"/>
      <c r="H61" s="339">
        <v>0</v>
      </c>
      <c r="I61" s="337"/>
      <c r="J61" s="340"/>
      <c r="K61" s="332"/>
      <c r="L61" s="340">
        <f t="shared" si="1"/>
        <v>0</v>
      </c>
      <c r="M61" s="88"/>
      <c r="N61" s="89">
        <v>0</v>
      </c>
      <c r="O61" s="87">
        <f t="shared" si="0"/>
        <v>0</v>
      </c>
      <c r="X61" s="397"/>
      <c r="Y61" s="36"/>
    </row>
    <row r="62" spans="1:25" s="35" customFormat="1" ht="15" customHeight="1" x14ac:dyDescent="0.25">
      <c r="A62" s="103"/>
      <c r="B62" s="104" t="s">
        <v>443</v>
      </c>
      <c r="C62" s="59" t="s">
        <v>443</v>
      </c>
      <c r="D62" s="59" t="s">
        <v>444</v>
      </c>
      <c r="E62" s="84" t="s">
        <v>338</v>
      </c>
      <c r="F62" s="85" t="s">
        <v>521</v>
      </c>
      <c r="G62" s="86"/>
      <c r="H62" s="339">
        <v>0</v>
      </c>
      <c r="I62" s="337"/>
      <c r="J62" s="340"/>
      <c r="K62" s="332"/>
      <c r="L62" s="340">
        <f t="shared" si="1"/>
        <v>0</v>
      </c>
      <c r="M62" s="88"/>
      <c r="N62" s="89">
        <v>0</v>
      </c>
      <c r="O62" s="87">
        <f t="shared" si="0"/>
        <v>0</v>
      </c>
      <c r="X62" s="397"/>
      <c r="Y62" s="36"/>
    </row>
    <row r="63" spans="1:25" s="35" customFormat="1" ht="15" customHeight="1" x14ac:dyDescent="0.25">
      <c r="A63" s="66"/>
      <c r="B63" s="75" t="s">
        <v>443</v>
      </c>
      <c r="C63" s="59" t="s">
        <v>443</v>
      </c>
      <c r="D63" s="59" t="s">
        <v>444</v>
      </c>
      <c r="E63" s="84" t="s">
        <v>339</v>
      </c>
      <c r="F63" s="85" t="s">
        <v>522</v>
      </c>
      <c r="G63" s="86"/>
      <c r="H63" s="339">
        <v>0</v>
      </c>
      <c r="I63" s="337"/>
      <c r="J63" s="340"/>
      <c r="K63" s="332"/>
      <c r="L63" s="340">
        <f t="shared" si="1"/>
        <v>0</v>
      </c>
      <c r="M63" s="88"/>
      <c r="N63" s="89">
        <v>0</v>
      </c>
      <c r="O63" s="87">
        <f t="shared" si="0"/>
        <v>0</v>
      </c>
      <c r="X63" s="397"/>
      <c r="Y63" s="36"/>
    </row>
    <row r="64" spans="1:25" s="83" customFormat="1" ht="15" customHeight="1" x14ac:dyDescent="0.25">
      <c r="A64" s="66"/>
      <c r="B64" s="75" t="s">
        <v>443</v>
      </c>
      <c r="C64" s="59" t="s">
        <v>443</v>
      </c>
      <c r="D64" s="59" t="s">
        <v>444</v>
      </c>
      <c r="E64" s="84" t="s">
        <v>340</v>
      </c>
      <c r="F64" s="85" t="s">
        <v>523</v>
      </c>
      <c r="G64" s="86"/>
      <c r="H64" s="339">
        <v>441117.76</v>
      </c>
      <c r="I64" s="337"/>
      <c r="J64" s="340"/>
      <c r="K64" s="332"/>
      <c r="L64" s="340">
        <f t="shared" si="1"/>
        <v>441117.76</v>
      </c>
      <c r="M64" s="88"/>
      <c r="N64" s="89">
        <v>0</v>
      </c>
      <c r="O64" s="87">
        <f t="shared" si="0"/>
        <v>441117.76</v>
      </c>
      <c r="X64" s="397"/>
      <c r="Y64" s="36"/>
    </row>
    <row r="65" spans="1:25" s="35" customFormat="1" ht="15" customHeight="1" x14ac:dyDescent="0.25">
      <c r="A65" s="66"/>
      <c r="B65" s="75" t="s">
        <v>443</v>
      </c>
      <c r="C65" s="59" t="s">
        <v>443</v>
      </c>
      <c r="D65" s="59" t="s">
        <v>444</v>
      </c>
      <c r="E65" s="84" t="s">
        <v>341</v>
      </c>
      <c r="F65" s="85" t="s">
        <v>524</v>
      </c>
      <c r="G65" s="86"/>
      <c r="H65" s="339">
        <v>0</v>
      </c>
      <c r="I65" s="337"/>
      <c r="J65" s="340"/>
      <c r="K65" s="332"/>
      <c r="L65" s="340">
        <f t="shared" si="1"/>
        <v>0</v>
      </c>
      <c r="M65" s="88"/>
      <c r="N65" s="89">
        <v>0</v>
      </c>
      <c r="O65" s="87">
        <f t="shared" si="0"/>
        <v>0</v>
      </c>
      <c r="X65" s="397"/>
      <c r="Y65" s="36"/>
    </row>
    <row r="66" spans="1:25" s="35" customFormat="1" ht="15" customHeight="1" x14ac:dyDescent="0.25">
      <c r="A66" s="66"/>
      <c r="B66" s="75" t="s">
        <v>443</v>
      </c>
      <c r="C66" s="59" t="s">
        <v>443</v>
      </c>
      <c r="D66" s="59" t="s">
        <v>444</v>
      </c>
      <c r="E66" s="84" t="s">
        <v>336</v>
      </c>
      <c r="F66" s="85" t="s">
        <v>525</v>
      </c>
      <c r="G66" s="86"/>
      <c r="H66" s="339">
        <v>2709.99</v>
      </c>
      <c r="I66" s="337"/>
      <c r="J66" s="340"/>
      <c r="K66" s="332"/>
      <c r="L66" s="340">
        <f t="shared" si="1"/>
        <v>2709.99</v>
      </c>
      <c r="M66" s="88"/>
      <c r="N66" s="89">
        <v>0</v>
      </c>
      <c r="O66" s="87">
        <f t="shared" si="0"/>
        <v>2709.99</v>
      </c>
      <c r="X66" s="397"/>
      <c r="Y66" s="36"/>
    </row>
    <row r="67" spans="1:25" s="83" customFormat="1" ht="15" customHeight="1" x14ac:dyDescent="0.25">
      <c r="A67" s="66"/>
      <c r="B67" s="75"/>
      <c r="C67" s="59" t="s">
        <v>2</v>
      </c>
      <c r="D67" s="59" t="s">
        <v>444</v>
      </c>
      <c r="E67" s="76" t="s">
        <v>358</v>
      </c>
      <c r="F67" s="77" t="s">
        <v>526</v>
      </c>
      <c r="G67" s="127"/>
      <c r="H67" s="353"/>
      <c r="I67" s="337"/>
      <c r="J67" s="354"/>
      <c r="K67" s="332"/>
      <c r="L67" s="354">
        <f t="shared" si="1"/>
        <v>0</v>
      </c>
      <c r="M67" s="129"/>
      <c r="N67" s="130"/>
      <c r="O67" s="128">
        <f t="shared" si="0"/>
        <v>0</v>
      </c>
      <c r="X67" s="397"/>
      <c r="Y67" s="36"/>
    </row>
    <row r="68" spans="1:25" s="83" customFormat="1" ht="15" customHeight="1" x14ac:dyDescent="0.25">
      <c r="A68" s="66" t="s">
        <v>447</v>
      </c>
      <c r="B68" s="75"/>
      <c r="C68" s="59" t="s">
        <v>2</v>
      </c>
      <c r="D68" s="59" t="s">
        <v>2</v>
      </c>
      <c r="E68" s="76" t="s">
        <v>527</v>
      </c>
      <c r="F68" s="77" t="s">
        <v>528</v>
      </c>
      <c r="G68" s="131">
        <f>SUM(G69:G83)+G86+G87+G88</f>
        <v>0</v>
      </c>
      <c r="H68" s="355">
        <v>1549693.97</v>
      </c>
      <c r="I68" s="337"/>
      <c r="J68" s="356">
        <v>0</v>
      </c>
      <c r="K68" s="332"/>
      <c r="L68" s="356">
        <f t="shared" si="1"/>
        <v>1549693.97</v>
      </c>
      <c r="M68" s="133"/>
      <c r="N68" s="134">
        <v>0</v>
      </c>
      <c r="O68" s="132">
        <f t="shared" si="0"/>
        <v>1549693.97</v>
      </c>
      <c r="X68" s="397"/>
      <c r="Y68" s="36"/>
    </row>
    <row r="69" spans="1:25" s="83" customFormat="1" ht="15" customHeight="1" x14ac:dyDescent="0.25">
      <c r="A69" s="66"/>
      <c r="B69" s="75" t="s">
        <v>1</v>
      </c>
      <c r="C69" s="59" t="s">
        <v>1</v>
      </c>
      <c r="D69" s="59" t="s">
        <v>444</v>
      </c>
      <c r="E69" s="84" t="s">
        <v>342</v>
      </c>
      <c r="F69" s="85" t="s">
        <v>529</v>
      </c>
      <c r="G69" s="86"/>
      <c r="H69" s="339">
        <v>856469</v>
      </c>
      <c r="I69" s="337"/>
      <c r="J69" s="340"/>
      <c r="K69" s="332"/>
      <c r="L69" s="340">
        <f t="shared" si="1"/>
        <v>856469</v>
      </c>
      <c r="M69" s="88"/>
      <c r="N69" s="89">
        <v>0</v>
      </c>
      <c r="O69" s="87">
        <f t="shared" si="0"/>
        <v>856469</v>
      </c>
      <c r="X69" s="397"/>
      <c r="Y69" s="36"/>
    </row>
    <row r="70" spans="1:25" s="83" customFormat="1" ht="15" customHeight="1" x14ac:dyDescent="0.25">
      <c r="A70" s="66"/>
      <c r="B70" s="75" t="s">
        <v>1</v>
      </c>
      <c r="C70" s="59" t="s">
        <v>1</v>
      </c>
      <c r="D70" s="59" t="s">
        <v>444</v>
      </c>
      <c r="E70" s="84" t="s">
        <v>343</v>
      </c>
      <c r="F70" s="85" t="s">
        <v>530</v>
      </c>
      <c r="G70" s="86"/>
      <c r="H70" s="339">
        <v>201533</v>
      </c>
      <c r="I70" s="337"/>
      <c r="J70" s="340"/>
      <c r="K70" s="332"/>
      <c r="L70" s="340">
        <f t="shared" si="1"/>
        <v>201533</v>
      </c>
      <c r="M70" s="88"/>
      <c r="N70" s="89">
        <v>0</v>
      </c>
      <c r="O70" s="87">
        <f t="shared" si="0"/>
        <v>201533</v>
      </c>
      <c r="X70" s="397"/>
      <c r="Y70" s="36"/>
    </row>
    <row r="71" spans="1:25" s="35" customFormat="1" ht="15" customHeight="1" x14ac:dyDescent="0.25">
      <c r="A71" s="66"/>
      <c r="B71" s="75" t="s">
        <v>1</v>
      </c>
      <c r="C71" s="59" t="s">
        <v>1</v>
      </c>
      <c r="D71" s="59" t="s">
        <v>444</v>
      </c>
      <c r="E71" s="84" t="s">
        <v>344</v>
      </c>
      <c r="F71" s="85" t="s">
        <v>531</v>
      </c>
      <c r="G71" s="86"/>
      <c r="H71" s="339">
        <v>0</v>
      </c>
      <c r="I71" s="337"/>
      <c r="J71" s="340"/>
      <c r="K71" s="332"/>
      <c r="L71" s="340">
        <f t="shared" si="1"/>
        <v>0</v>
      </c>
      <c r="M71" s="88"/>
      <c r="N71" s="89">
        <v>0</v>
      </c>
      <c r="O71" s="87">
        <f t="shared" si="0"/>
        <v>0</v>
      </c>
      <c r="X71" s="397"/>
      <c r="Y71" s="36"/>
    </row>
    <row r="72" spans="1:25" s="35" customFormat="1" ht="15" customHeight="1" x14ac:dyDescent="0.25">
      <c r="A72" s="103"/>
      <c r="B72" s="103" t="s">
        <v>532</v>
      </c>
      <c r="C72" s="59" t="s">
        <v>532</v>
      </c>
      <c r="D72" s="59" t="s">
        <v>444</v>
      </c>
      <c r="E72" s="84" t="s">
        <v>345</v>
      </c>
      <c r="F72" s="85" t="s">
        <v>533</v>
      </c>
      <c r="G72" s="86"/>
      <c r="H72" s="339">
        <v>0</v>
      </c>
      <c r="I72" s="337"/>
      <c r="J72" s="340"/>
      <c r="K72" s="332"/>
      <c r="L72" s="340">
        <f t="shared" si="1"/>
        <v>0</v>
      </c>
      <c r="M72" s="88"/>
      <c r="N72" s="89">
        <v>0</v>
      </c>
      <c r="O72" s="87">
        <f t="shared" si="0"/>
        <v>0</v>
      </c>
      <c r="X72" s="397"/>
      <c r="Y72" s="36"/>
    </row>
    <row r="73" spans="1:25" s="83" customFormat="1" ht="15" customHeight="1" x14ac:dyDescent="0.25">
      <c r="A73" s="103"/>
      <c r="B73" s="103" t="s">
        <v>1</v>
      </c>
      <c r="C73" s="59" t="s">
        <v>1</v>
      </c>
      <c r="D73" s="59" t="s">
        <v>444</v>
      </c>
      <c r="E73" s="84" t="s">
        <v>346</v>
      </c>
      <c r="F73" s="85" t="s">
        <v>534</v>
      </c>
      <c r="G73" s="86"/>
      <c r="H73" s="339">
        <v>153293</v>
      </c>
      <c r="I73" s="337"/>
      <c r="J73" s="340"/>
      <c r="K73" s="332"/>
      <c r="L73" s="340">
        <f t="shared" si="1"/>
        <v>153293</v>
      </c>
      <c r="M73" s="88"/>
      <c r="N73" s="89">
        <v>0</v>
      </c>
      <c r="O73" s="87">
        <f t="shared" si="0"/>
        <v>153293</v>
      </c>
      <c r="X73" s="397"/>
      <c r="Y73" s="36"/>
    </row>
    <row r="74" spans="1:25" s="35" customFormat="1" ht="15" customHeight="1" x14ac:dyDescent="0.25">
      <c r="A74" s="103"/>
      <c r="B74" s="103" t="s">
        <v>1</v>
      </c>
      <c r="C74" s="59" t="s">
        <v>1</v>
      </c>
      <c r="D74" s="59" t="s">
        <v>444</v>
      </c>
      <c r="E74" s="84" t="s">
        <v>347</v>
      </c>
      <c r="F74" s="85" t="s">
        <v>535</v>
      </c>
      <c r="G74" s="86"/>
      <c r="H74" s="339">
        <v>78645</v>
      </c>
      <c r="I74" s="337"/>
      <c r="J74" s="340"/>
      <c r="K74" s="332"/>
      <c r="L74" s="340">
        <f t="shared" si="1"/>
        <v>78645</v>
      </c>
      <c r="M74" s="88"/>
      <c r="N74" s="89">
        <v>0</v>
      </c>
      <c r="O74" s="87">
        <f t="shared" ref="O74:O137" si="2">H74-N74</f>
        <v>78645</v>
      </c>
      <c r="X74" s="397"/>
      <c r="Y74" s="36"/>
    </row>
    <row r="75" spans="1:25" s="35" customFormat="1" ht="15" customHeight="1" x14ac:dyDescent="0.25">
      <c r="A75" s="103"/>
      <c r="B75" s="103" t="s">
        <v>1</v>
      </c>
      <c r="C75" s="59" t="s">
        <v>1</v>
      </c>
      <c r="D75" s="59" t="s">
        <v>444</v>
      </c>
      <c r="E75" s="84" t="s">
        <v>348</v>
      </c>
      <c r="F75" s="85" t="s">
        <v>536</v>
      </c>
      <c r="G75" s="86"/>
      <c r="H75" s="339">
        <v>121584</v>
      </c>
      <c r="I75" s="337"/>
      <c r="J75" s="340"/>
      <c r="K75" s="332"/>
      <c r="L75" s="340">
        <f t="shared" si="1"/>
        <v>121584</v>
      </c>
      <c r="M75" s="88"/>
      <c r="N75" s="89">
        <v>0</v>
      </c>
      <c r="O75" s="87">
        <f t="shared" si="2"/>
        <v>121584</v>
      </c>
      <c r="X75" s="397"/>
      <c r="Y75" s="36"/>
    </row>
    <row r="76" spans="1:25" s="35" customFormat="1" ht="15" customHeight="1" x14ac:dyDescent="0.25">
      <c r="A76" s="103"/>
      <c r="B76" s="103" t="s">
        <v>1</v>
      </c>
      <c r="C76" s="59" t="s">
        <v>1</v>
      </c>
      <c r="D76" s="59" t="s">
        <v>444</v>
      </c>
      <c r="E76" s="84" t="s">
        <v>349</v>
      </c>
      <c r="F76" s="85" t="s">
        <v>537</v>
      </c>
      <c r="G76" s="86"/>
      <c r="H76" s="339">
        <v>106604</v>
      </c>
      <c r="I76" s="337"/>
      <c r="J76" s="340"/>
      <c r="K76" s="332"/>
      <c r="L76" s="340">
        <f t="shared" si="1"/>
        <v>106604</v>
      </c>
      <c r="M76" s="88"/>
      <c r="N76" s="89">
        <v>0</v>
      </c>
      <c r="O76" s="87">
        <f t="shared" si="2"/>
        <v>106604</v>
      </c>
      <c r="X76" s="397"/>
      <c r="Y76" s="36"/>
    </row>
    <row r="77" spans="1:25" s="35" customFormat="1" ht="15" customHeight="1" x14ac:dyDescent="0.25">
      <c r="A77" s="103"/>
      <c r="B77" s="103" t="s">
        <v>1</v>
      </c>
      <c r="C77" s="59" t="s">
        <v>1</v>
      </c>
      <c r="D77" s="59" t="s">
        <v>444</v>
      </c>
      <c r="E77" s="84" t="s">
        <v>350</v>
      </c>
      <c r="F77" s="85" t="s">
        <v>538</v>
      </c>
      <c r="G77" s="86"/>
      <c r="H77" s="339">
        <v>31308</v>
      </c>
      <c r="I77" s="337"/>
      <c r="J77" s="340"/>
      <c r="K77" s="332"/>
      <c r="L77" s="340">
        <f t="shared" ref="L77:L140" si="3">+H77-J77</f>
        <v>31308</v>
      </c>
      <c r="M77" s="88"/>
      <c r="N77" s="89">
        <v>0</v>
      </c>
      <c r="O77" s="87">
        <f t="shared" si="2"/>
        <v>31308</v>
      </c>
      <c r="X77" s="397"/>
      <c r="Y77" s="36"/>
    </row>
    <row r="78" spans="1:25" s="35" customFormat="1" ht="15" customHeight="1" x14ac:dyDescent="0.25">
      <c r="A78" s="103"/>
      <c r="B78" s="104" t="s">
        <v>532</v>
      </c>
      <c r="C78" s="59" t="s">
        <v>532</v>
      </c>
      <c r="D78" s="59" t="s">
        <v>444</v>
      </c>
      <c r="E78" s="84" t="s">
        <v>352</v>
      </c>
      <c r="F78" s="85" t="s">
        <v>539</v>
      </c>
      <c r="G78" s="86"/>
      <c r="H78" s="339">
        <v>0</v>
      </c>
      <c r="I78" s="337"/>
      <c r="J78" s="340"/>
      <c r="K78" s="332"/>
      <c r="L78" s="340">
        <f t="shared" si="3"/>
        <v>0</v>
      </c>
      <c r="M78" s="88"/>
      <c r="N78" s="89">
        <v>0</v>
      </c>
      <c r="O78" s="87">
        <f t="shared" si="2"/>
        <v>0</v>
      </c>
      <c r="X78" s="397"/>
      <c r="Y78" s="36"/>
    </row>
    <row r="79" spans="1:25" s="35" customFormat="1" ht="15" customHeight="1" x14ac:dyDescent="0.25">
      <c r="A79" s="103"/>
      <c r="B79" s="104" t="s">
        <v>532</v>
      </c>
      <c r="C79" s="59" t="s">
        <v>532</v>
      </c>
      <c r="D79" s="59" t="s">
        <v>444</v>
      </c>
      <c r="E79" s="84" t="s">
        <v>353</v>
      </c>
      <c r="F79" s="85" t="s">
        <v>540</v>
      </c>
      <c r="G79" s="86"/>
      <c r="H79" s="339">
        <v>0</v>
      </c>
      <c r="I79" s="337"/>
      <c r="J79" s="340"/>
      <c r="K79" s="332"/>
      <c r="L79" s="340">
        <f t="shared" si="3"/>
        <v>0</v>
      </c>
      <c r="M79" s="88"/>
      <c r="N79" s="89">
        <v>0</v>
      </c>
      <c r="O79" s="87">
        <f t="shared" si="2"/>
        <v>0</v>
      </c>
      <c r="X79" s="397"/>
      <c r="Y79" s="36"/>
    </row>
    <row r="80" spans="1:25" s="35" customFormat="1" ht="15" customHeight="1" x14ac:dyDescent="0.25">
      <c r="A80" s="103"/>
      <c r="B80" s="103" t="s">
        <v>1</v>
      </c>
      <c r="C80" s="59" t="s">
        <v>1</v>
      </c>
      <c r="D80" s="59" t="s">
        <v>444</v>
      </c>
      <c r="E80" s="84" t="s">
        <v>354</v>
      </c>
      <c r="F80" s="85" t="s">
        <v>541</v>
      </c>
      <c r="G80" s="86"/>
      <c r="H80" s="339">
        <v>0</v>
      </c>
      <c r="I80" s="337"/>
      <c r="J80" s="340"/>
      <c r="K80" s="332"/>
      <c r="L80" s="340">
        <f t="shared" si="3"/>
        <v>0</v>
      </c>
      <c r="M80" s="88"/>
      <c r="N80" s="89">
        <v>0</v>
      </c>
      <c r="O80" s="87">
        <f t="shared" si="2"/>
        <v>0</v>
      </c>
      <c r="X80" s="397"/>
      <c r="Y80" s="36"/>
    </row>
    <row r="81" spans="1:25" s="35" customFormat="1" ht="15" customHeight="1" x14ac:dyDescent="0.25">
      <c r="A81" s="103"/>
      <c r="B81" s="104" t="s">
        <v>1</v>
      </c>
      <c r="C81" s="59" t="s">
        <v>1</v>
      </c>
      <c r="D81" s="59" t="s">
        <v>444</v>
      </c>
      <c r="E81" s="84" t="s">
        <v>355</v>
      </c>
      <c r="F81" s="85" t="s">
        <v>542</v>
      </c>
      <c r="G81" s="86"/>
      <c r="H81" s="339">
        <v>0</v>
      </c>
      <c r="I81" s="337"/>
      <c r="J81" s="340"/>
      <c r="K81" s="332"/>
      <c r="L81" s="340">
        <f t="shared" si="3"/>
        <v>0</v>
      </c>
      <c r="M81" s="88"/>
      <c r="N81" s="89">
        <v>0</v>
      </c>
      <c r="O81" s="87">
        <f t="shared" si="2"/>
        <v>0</v>
      </c>
      <c r="X81" s="397"/>
      <c r="Y81" s="36"/>
    </row>
    <row r="82" spans="1:25" s="35" customFormat="1" ht="15" customHeight="1" x14ac:dyDescent="0.25">
      <c r="A82" s="103"/>
      <c r="B82" s="104" t="s">
        <v>1</v>
      </c>
      <c r="C82" s="59" t="s">
        <v>1</v>
      </c>
      <c r="D82" s="59" t="s">
        <v>444</v>
      </c>
      <c r="E82" s="84" t="s">
        <v>351</v>
      </c>
      <c r="F82" s="85" t="s">
        <v>543</v>
      </c>
      <c r="G82" s="86"/>
      <c r="H82" s="339">
        <v>0</v>
      </c>
      <c r="I82" s="337"/>
      <c r="J82" s="340"/>
      <c r="K82" s="332"/>
      <c r="L82" s="340">
        <f t="shared" si="3"/>
        <v>0</v>
      </c>
      <c r="M82" s="88"/>
      <c r="N82" s="89">
        <v>0</v>
      </c>
      <c r="O82" s="87">
        <f t="shared" si="2"/>
        <v>0</v>
      </c>
      <c r="X82" s="397"/>
      <c r="Y82" s="36"/>
    </row>
    <row r="83" spans="1:25" s="136" customFormat="1" ht="15" customHeight="1" x14ac:dyDescent="0.25">
      <c r="A83" s="103" t="s">
        <v>447</v>
      </c>
      <c r="B83" s="103" t="s">
        <v>532</v>
      </c>
      <c r="C83" s="59" t="s">
        <v>532</v>
      </c>
      <c r="D83" s="59" t="s">
        <v>2</v>
      </c>
      <c r="E83" s="84" t="s">
        <v>544</v>
      </c>
      <c r="F83" s="85" t="s">
        <v>545</v>
      </c>
      <c r="G83" s="135">
        <f>+G84+G85</f>
        <v>0</v>
      </c>
      <c r="H83" s="339">
        <v>257.97000000000003</v>
      </c>
      <c r="I83" s="357"/>
      <c r="J83" s="340">
        <v>0</v>
      </c>
      <c r="K83" s="332"/>
      <c r="L83" s="340">
        <f t="shared" si="3"/>
        <v>257.97000000000003</v>
      </c>
      <c r="M83" s="88"/>
      <c r="N83" s="89">
        <v>0</v>
      </c>
      <c r="O83" s="87">
        <f t="shared" si="2"/>
        <v>257.97000000000003</v>
      </c>
      <c r="X83" s="397"/>
      <c r="Y83" s="137"/>
    </row>
    <row r="84" spans="1:25" s="136" customFormat="1" ht="15" customHeight="1" x14ac:dyDescent="0.25">
      <c r="A84" s="103"/>
      <c r="B84" s="103" t="s">
        <v>532</v>
      </c>
      <c r="C84" s="59" t="s">
        <v>532</v>
      </c>
      <c r="D84" s="59" t="s">
        <v>444</v>
      </c>
      <c r="E84" s="76" t="s">
        <v>356</v>
      </c>
      <c r="F84" s="138" t="s">
        <v>546</v>
      </c>
      <c r="G84" s="139"/>
      <c r="H84" s="339">
        <v>0</v>
      </c>
      <c r="I84" s="357"/>
      <c r="J84" s="340"/>
      <c r="K84" s="332"/>
      <c r="L84" s="340">
        <f t="shared" si="3"/>
        <v>0</v>
      </c>
      <c r="M84" s="88"/>
      <c r="N84" s="89">
        <v>0</v>
      </c>
      <c r="O84" s="87">
        <f t="shared" si="2"/>
        <v>0</v>
      </c>
      <c r="X84" s="397"/>
      <c r="Y84" s="137"/>
    </row>
    <row r="85" spans="1:25" s="35" customFormat="1" ht="15" customHeight="1" x14ac:dyDescent="0.25">
      <c r="A85" s="103"/>
      <c r="B85" s="103" t="s">
        <v>532</v>
      </c>
      <c r="C85" s="59" t="s">
        <v>532</v>
      </c>
      <c r="D85" s="59" t="s">
        <v>444</v>
      </c>
      <c r="E85" s="76" t="s">
        <v>357</v>
      </c>
      <c r="F85" s="85" t="s">
        <v>547</v>
      </c>
      <c r="G85" s="86"/>
      <c r="H85" s="339">
        <v>257.97000000000003</v>
      </c>
      <c r="I85" s="337"/>
      <c r="J85" s="340"/>
      <c r="K85" s="332"/>
      <c r="L85" s="340">
        <f t="shared" si="3"/>
        <v>257.97000000000003</v>
      </c>
      <c r="M85" s="88"/>
      <c r="N85" s="89">
        <v>0</v>
      </c>
      <c r="O85" s="87">
        <f t="shared" si="2"/>
        <v>257.97000000000003</v>
      </c>
      <c r="X85" s="397"/>
      <c r="Y85" s="36"/>
    </row>
    <row r="86" spans="1:25" s="34" customFormat="1" ht="15" customHeight="1" x14ac:dyDescent="0.25">
      <c r="A86" s="103"/>
      <c r="B86" s="103"/>
      <c r="C86" s="59" t="s">
        <v>2</v>
      </c>
      <c r="D86" s="59" t="s">
        <v>444</v>
      </c>
      <c r="E86" s="84" t="s">
        <v>359</v>
      </c>
      <c r="F86" s="85" t="s">
        <v>548</v>
      </c>
      <c r="G86" s="86"/>
      <c r="H86" s="339">
        <v>0</v>
      </c>
      <c r="I86" s="337"/>
      <c r="J86" s="340"/>
      <c r="K86" s="332"/>
      <c r="L86" s="340">
        <f t="shared" si="3"/>
        <v>0</v>
      </c>
      <c r="M86" s="88"/>
      <c r="N86" s="89">
        <v>0</v>
      </c>
      <c r="O86" s="87">
        <f t="shared" si="2"/>
        <v>0</v>
      </c>
      <c r="X86" s="397"/>
      <c r="Y86" s="124"/>
    </row>
    <row r="87" spans="1:25" s="34" customFormat="1" ht="15" customHeight="1" x14ac:dyDescent="0.25">
      <c r="A87" s="66"/>
      <c r="B87" s="75" t="s">
        <v>443</v>
      </c>
      <c r="C87" s="59" t="s">
        <v>443</v>
      </c>
      <c r="D87" s="59" t="s">
        <v>444</v>
      </c>
      <c r="E87" s="84" t="s">
        <v>360</v>
      </c>
      <c r="F87" s="85" t="s">
        <v>549</v>
      </c>
      <c r="G87" s="86"/>
      <c r="H87" s="339">
        <v>0</v>
      </c>
      <c r="I87" s="337"/>
      <c r="J87" s="340"/>
      <c r="K87" s="332"/>
      <c r="L87" s="340">
        <f t="shared" si="3"/>
        <v>0</v>
      </c>
      <c r="M87" s="88"/>
      <c r="N87" s="89">
        <v>0</v>
      </c>
      <c r="O87" s="87">
        <f t="shared" si="2"/>
        <v>0</v>
      </c>
      <c r="X87" s="397"/>
      <c r="Y87" s="124"/>
    </row>
    <row r="88" spans="1:25" s="34" customFormat="1" ht="15" customHeight="1" x14ac:dyDescent="0.25">
      <c r="A88" s="66"/>
      <c r="B88" s="75" t="s">
        <v>532</v>
      </c>
      <c r="C88" s="59" t="s">
        <v>532</v>
      </c>
      <c r="D88" s="59" t="s">
        <v>444</v>
      </c>
      <c r="E88" s="84" t="s">
        <v>361</v>
      </c>
      <c r="F88" s="85" t="s">
        <v>550</v>
      </c>
      <c r="G88" s="86"/>
      <c r="H88" s="339">
        <v>0</v>
      </c>
      <c r="I88" s="337"/>
      <c r="J88" s="340"/>
      <c r="K88" s="332"/>
      <c r="L88" s="340">
        <f t="shared" si="3"/>
        <v>0</v>
      </c>
      <c r="M88" s="88"/>
      <c r="N88" s="89">
        <v>0</v>
      </c>
      <c r="O88" s="87">
        <f t="shared" si="2"/>
        <v>0</v>
      </c>
      <c r="X88" s="397"/>
      <c r="Y88" s="124"/>
    </row>
    <row r="89" spans="1:25" s="83" customFormat="1" ht="15" customHeight="1" x14ac:dyDescent="0.25">
      <c r="A89" s="140" t="s">
        <v>447</v>
      </c>
      <c r="B89" s="141" t="s">
        <v>1</v>
      </c>
      <c r="C89" s="59" t="s">
        <v>1</v>
      </c>
      <c r="D89" s="59" t="s">
        <v>2</v>
      </c>
      <c r="E89" s="68" t="s">
        <v>551</v>
      </c>
      <c r="F89" s="69" t="s">
        <v>552</v>
      </c>
      <c r="G89" s="125">
        <f>SUM(G90:G94)</f>
        <v>0</v>
      </c>
      <c r="H89" s="349">
        <v>0</v>
      </c>
      <c r="I89" s="337"/>
      <c r="J89" s="350">
        <v>0</v>
      </c>
      <c r="K89" s="332"/>
      <c r="L89" s="350">
        <f t="shared" si="3"/>
        <v>0</v>
      </c>
      <c r="M89" s="88"/>
      <c r="N89" s="120">
        <v>0</v>
      </c>
      <c r="O89" s="119">
        <f t="shared" si="2"/>
        <v>0</v>
      </c>
      <c r="X89" s="397"/>
      <c r="Y89" s="36"/>
    </row>
    <row r="90" spans="1:25" s="35" customFormat="1" ht="15" customHeight="1" x14ac:dyDescent="0.25">
      <c r="A90" s="103"/>
      <c r="B90" s="104" t="s">
        <v>1</v>
      </c>
      <c r="C90" s="59" t="s">
        <v>1</v>
      </c>
      <c r="D90" s="59" t="s">
        <v>444</v>
      </c>
      <c r="E90" s="84" t="s">
        <v>362</v>
      </c>
      <c r="F90" s="142" t="s">
        <v>553</v>
      </c>
      <c r="G90" s="143"/>
      <c r="H90" s="342">
        <v>0</v>
      </c>
      <c r="I90" s="337"/>
      <c r="J90" s="343"/>
      <c r="K90" s="332"/>
      <c r="L90" s="343">
        <f t="shared" si="3"/>
        <v>0</v>
      </c>
      <c r="M90" s="88"/>
      <c r="N90" s="100">
        <v>0</v>
      </c>
      <c r="O90" s="99">
        <f t="shared" si="2"/>
        <v>0</v>
      </c>
      <c r="X90" s="397"/>
      <c r="Y90" s="36"/>
    </row>
    <row r="91" spans="1:25" s="35" customFormat="1" ht="15" customHeight="1" x14ac:dyDescent="0.25">
      <c r="A91" s="103"/>
      <c r="B91" s="104" t="s">
        <v>1</v>
      </c>
      <c r="C91" s="59" t="s">
        <v>1</v>
      </c>
      <c r="D91" s="59" t="s">
        <v>444</v>
      </c>
      <c r="E91" s="76" t="s">
        <v>363</v>
      </c>
      <c r="F91" s="77" t="s">
        <v>554</v>
      </c>
      <c r="G91" s="96"/>
      <c r="H91" s="342">
        <v>0</v>
      </c>
      <c r="I91" s="337"/>
      <c r="J91" s="343"/>
      <c r="K91" s="332"/>
      <c r="L91" s="343">
        <f t="shared" si="3"/>
        <v>0</v>
      </c>
      <c r="M91" s="88"/>
      <c r="N91" s="100">
        <v>0</v>
      </c>
      <c r="O91" s="99">
        <f t="shared" si="2"/>
        <v>0</v>
      </c>
      <c r="X91" s="397"/>
      <c r="Y91" s="36"/>
    </row>
    <row r="92" spans="1:25" s="35" customFormat="1" ht="15" customHeight="1" x14ac:dyDescent="0.25">
      <c r="A92" s="103"/>
      <c r="B92" s="104" t="s">
        <v>1</v>
      </c>
      <c r="C92" s="59" t="s">
        <v>1</v>
      </c>
      <c r="D92" s="59" t="s">
        <v>444</v>
      </c>
      <c r="E92" s="76" t="s">
        <v>364</v>
      </c>
      <c r="F92" s="77" t="s">
        <v>555</v>
      </c>
      <c r="G92" s="96"/>
      <c r="H92" s="342">
        <v>0</v>
      </c>
      <c r="I92" s="337"/>
      <c r="J92" s="343"/>
      <c r="K92" s="332"/>
      <c r="L92" s="343">
        <f t="shared" si="3"/>
        <v>0</v>
      </c>
      <c r="M92" s="88"/>
      <c r="N92" s="100">
        <v>0</v>
      </c>
      <c r="O92" s="99">
        <f t="shared" si="2"/>
        <v>0</v>
      </c>
      <c r="X92" s="397"/>
      <c r="Y92" s="36"/>
    </row>
    <row r="93" spans="1:25" s="35" customFormat="1" ht="15" customHeight="1" x14ac:dyDescent="0.25">
      <c r="A93" s="66"/>
      <c r="B93" s="66" t="s">
        <v>1</v>
      </c>
      <c r="C93" s="59" t="s">
        <v>1</v>
      </c>
      <c r="D93" s="59" t="s">
        <v>444</v>
      </c>
      <c r="E93" s="76" t="s">
        <v>365</v>
      </c>
      <c r="F93" s="77" t="s">
        <v>556</v>
      </c>
      <c r="G93" s="96"/>
      <c r="H93" s="342">
        <v>0</v>
      </c>
      <c r="I93" s="337"/>
      <c r="J93" s="343"/>
      <c r="K93" s="332"/>
      <c r="L93" s="343">
        <f t="shared" si="3"/>
        <v>0</v>
      </c>
      <c r="M93" s="88"/>
      <c r="N93" s="100">
        <v>0</v>
      </c>
      <c r="O93" s="99">
        <f t="shared" si="2"/>
        <v>0</v>
      </c>
      <c r="X93" s="397"/>
      <c r="Y93" s="36"/>
    </row>
    <row r="94" spans="1:25" s="35" customFormat="1" ht="15" customHeight="1" x14ac:dyDescent="0.25">
      <c r="A94" s="66"/>
      <c r="B94" s="66" t="s">
        <v>1</v>
      </c>
      <c r="C94" s="59" t="s">
        <v>1</v>
      </c>
      <c r="D94" s="59" t="s">
        <v>444</v>
      </c>
      <c r="E94" s="76" t="s">
        <v>366</v>
      </c>
      <c r="F94" s="77" t="s">
        <v>557</v>
      </c>
      <c r="G94" s="96"/>
      <c r="H94" s="342">
        <v>0</v>
      </c>
      <c r="I94" s="337"/>
      <c r="J94" s="343"/>
      <c r="K94" s="332"/>
      <c r="L94" s="343">
        <f t="shared" si="3"/>
        <v>0</v>
      </c>
      <c r="M94" s="88"/>
      <c r="N94" s="100">
        <v>0</v>
      </c>
      <c r="O94" s="99">
        <f t="shared" si="2"/>
        <v>0</v>
      </c>
      <c r="X94" s="397"/>
      <c r="Y94" s="36"/>
    </row>
    <row r="95" spans="1:25" s="83" customFormat="1" ht="15" customHeight="1" x14ac:dyDescent="0.25">
      <c r="A95" s="66"/>
      <c r="B95" s="75"/>
      <c r="C95" s="59" t="s">
        <v>2</v>
      </c>
      <c r="D95" s="59" t="s">
        <v>444</v>
      </c>
      <c r="E95" s="68" t="s">
        <v>326</v>
      </c>
      <c r="F95" s="69" t="s">
        <v>558</v>
      </c>
      <c r="G95" s="109"/>
      <c r="H95" s="349">
        <v>784396.27</v>
      </c>
      <c r="I95" s="337"/>
      <c r="J95" s="350"/>
      <c r="K95" s="332"/>
      <c r="L95" s="350">
        <f t="shared" si="3"/>
        <v>784396.27</v>
      </c>
      <c r="M95" s="88"/>
      <c r="N95" s="120">
        <v>0</v>
      </c>
      <c r="O95" s="119">
        <f t="shared" si="2"/>
        <v>784396.27</v>
      </c>
      <c r="X95" s="397"/>
      <c r="Y95" s="36"/>
    </row>
    <row r="96" spans="1:25" s="83" customFormat="1" ht="15" customHeight="1" x14ac:dyDescent="0.25">
      <c r="A96" s="66" t="s">
        <v>447</v>
      </c>
      <c r="B96" s="75"/>
      <c r="C96" s="59" t="s">
        <v>2</v>
      </c>
      <c r="D96" s="59" t="s">
        <v>2</v>
      </c>
      <c r="E96" s="68" t="s">
        <v>559</v>
      </c>
      <c r="F96" s="69" t="s">
        <v>560</v>
      </c>
      <c r="G96" s="144">
        <f>SUM(G97:G103)</f>
        <v>0</v>
      </c>
      <c r="H96" s="346">
        <v>3552112.87</v>
      </c>
      <c r="I96" s="337"/>
      <c r="J96" s="347">
        <v>0</v>
      </c>
      <c r="K96" s="332"/>
      <c r="L96" s="347">
        <f t="shared" si="3"/>
        <v>3552112.87</v>
      </c>
      <c r="M96" s="112"/>
      <c r="N96" s="113">
        <v>0</v>
      </c>
      <c r="O96" s="111">
        <f t="shared" si="2"/>
        <v>3552112.87</v>
      </c>
      <c r="X96" s="397"/>
      <c r="Y96" s="36"/>
    </row>
    <row r="97" spans="1:25" s="83" customFormat="1" ht="15" customHeight="1" x14ac:dyDescent="0.25">
      <c r="A97" s="66"/>
      <c r="B97" s="75"/>
      <c r="C97" s="59" t="s">
        <v>2</v>
      </c>
      <c r="D97" s="59" t="s">
        <v>444</v>
      </c>
      <c r="E97" s="76" t="s">
        <v>370</v>
      </c>
      <c r="F97" s="77" t="s">
        <v>561</v>
      </c>
      <c r="G97" s="96"/>
      <c r="H97" s="342">
        <v>0</v>
      </c>
      <c r="I97" s="337"/>
      <c r="J97" s="343"/>
      <c r="K97" s="332"/>
      <c r="L97" s="343">
        <f t="shared" si="3"/>
        <v>0</v>
      </c>
      <c r="M97" s="88"/>
      <c r="N97" s="100">
        <v>0</v>
      </c>
      <c r="O97" s="99">
        <f t="shared" si="2"/>
        <v>0</v>
      </c>
      <c r="X97" s="397"/>
      <c r="Y97" s="36"/>
    </row>
    <row r="98" spans="1:25" s="83" customFormat="1" ht="15" customHeight="1" x14ac:dyDescent="0.25">
      <c r="A98" s="66"/>
      <c r="B98" s="75"/>
      <c r="C98" s="59" t="s">
        <v>2</v>
      </c>
      <c r="D98" s="59" t="s">
        <v>444</v>
      </c>
      <c r="E98" s="76" t="s">
        <v>371</v>
      </c>
      <c r="F98" s="77" t="s">
        <v>562</v>
      </c>
      <c r="G98" s="96"/>
      <c r="H98" s="342">
        <v>2994289.09</v>
      </c>
      <c r="I98" s="337"/>
      <c r="J98" s="343"/>
      <c r="K98" s="332"/>
      <c r="L98" s="343">
        <f t="shared" si="3"/>
        <v>2994289.09</v>
      </c>
      <c r="M98" s="88"/>
      <c r="N98" s="100">
        <v>0</v>
      </c>
      <c r="O98" s="99">
        <f t="shared" si="2"/>
        <v>2994289.09</v>
      </c>
      <c r="X98" s="397"/>
      <c r="Y98" s="36"/>
    </row>
    <row r="99" spans="1:25" s="83" customFormat="1" ht="15" customHeight="1" x14ac:dyDescent="0.25">
      <c r="A99" s="66"/>
      <c r="B99" s="75"/>
      <c r="C99" s="59" t="s">
        <v>2</v>
      </c>
      <c r="D99" s="59" t="s">
        <v>444</v>
      </c>
      <c r="E99" s="76" t="s">
        <v>372</v>
      </c>
      <c r="F99" s="77" t="s">
        <v>563</v>
      </c>
      <c r="G99" s="96"/>
      <c r="H99" s="342">
        <v>526.66999999999996</v>
      </c>
      <c r="I99" s="337"/>
      <c r="J99" s="343"/>
      <c r="K99" s="332"/>
      <c r="L99" s="343">
        <f t="shared" si="3"/>
        <v>526.66999999999996</v>
      </c>
      <c r="M99" s="88"/>
      <c r="N99" s="100">
        <v>0</v>
      </c>
      <c r="O99" s="99">
        <f t="shared" si="2"/>
        <v>526.66999999999996</v>
      </c>
      <c r="X99" s="397"/>
      <c r="Y99" s="36"/>
    </row>
    <row r="100" spans="1:25" s="83" customFormat="1" ht="15" customHeight="1" x14ac:dyDescent="0.25">
      <c r="A100" s="66"/>
      <c r="B100" s="75"/>
      <c r="C100" s="59" t="s">
        <v>2</v>
      </c>
      <c r="D100" s="59" t="s">
        <v>444</v>
      </c>
      <c r="E100" s="76" t="s">
        <v>373</v>
      </c>
      <c r="F100" s="77" t="s">
        <v>564</v>
      </c>
      <c r="G100" s="96"/>
      <c r="H100" s="342">
        <v>304490.95</v>
      </c>
      <c r="I100" s="337"/>
      <c r="J100" s="343"/>
      <c r="K100" s="332"/>
      <c r="L100" s="343">
        <f t="shared" si="3"/>
        <v>304490.95</v>
      </c>
      <c r="M100" s="88"/>
      <c r="N100" s="100">
        <v>0</v>
      </c>
      <c r="O100" s="99">
        <f t="shared" si="2"/>
        <v>304490.95</v>
      </c>
      <c r="X100" s="397"/>
      <c r="Y100" s="36"/>
    </row>
    <row r="101" spans="1:25" s="83" customFormat="1" ht="15" customHeight="1" x14ac:dyDescent="0.25">
      <c r="A101" s="66"/>
      <c r="B101" s="75" t="s">
        <v>443</v>
      </c>
      <c r="C101" s="59" t="s">
        <v>443</v>
      </c>
      <c r="D101" s="59" t="s">
        <v>444</v>
      </c>
      <c r="E101" s="76" t="s">
        <v>374</v>
      </c>
      <c r="F101" s="77" t="s">
        <v>565</v>
      </c>
      <c r="G101" s="96"/>
      <c r="H101" s="342">
        <v>252806.16</v>
      </c>
      <c r="I101" s="337"/>
      <c r="J101" s="343"/>
      <c r="K101" s="332"/>
      <c r="L101" s="343">
        <f t="shared" si="3"/>
        <v>252806.16</v>
      </c>
      <c r="M101" s="88"/>
      <c r="N101" s="100">
        <v>0</v>
      </c>
      <c r="O101" s="99">
        <f t="shared" si="2"/>
        <v>252806.16</v>
      </c>
      <c r="X101" s="397"/>
      <c r="Y101" s="36"/>
    </row>
    <row r="102" spans="1:25" s="83" customFormat="1" ht="15" customHeight="1" x14ac:dyDescent="0.25">
      <c r="A102" s="66"/>
      <c r="B102" s="75"/>
      <c r="C102" s="59" t="s">
        <v>2</v>
      </c>
      <c r="D102" s="59" t="s">
        <v>444</v>
      </c>
      <c r="E102" s="76" t="s">
        <v>375</v>
      </c>
      <c r="F102" s="77" t="s">
        <v>566</v>
      </c>
      <c r="G102" s="96"/>
      <c r="H102" s="342">
        <v>0</v>
      </c>
      <c r="I102" s="337"/>
      <c r="J102" s="343"/>
      <c r="K102" s="332"/>
      <c r="L102" s="343">
        <f t="shared" si="3"/>
        <v>0</v>
      </c>
      <c r="M102" s="88"/>
      <c r="N102" s="100">
        <v>0</v>
      </c>
      <c r="O102" s="99">
        <f t="shared" si="2"/>
        <v>0</v>
      </c>
      <c r="X102" s="397"/>
      <c r="Y102" s="36"/>
    </row>
    <row r="103" spans="1:25" s="83" customFormat="1" ht="15" customHeight="1" x14ac:dyDescent="0.25">
      <c r="A103" s="66"/>
      <c r="B103" s="75" t="s">
        <v>443</v>
      </c>
      <c r="C103" s="59" t="s">
        <v>443</v>
      </c>
      <c r="D103" s="59" t="s">
        <v>444</v>
      </c>
      <c r="E103" s="76" t="s">
        <v>376</v>
      </c>
      <c r="F103" s="77" t="s">
        <v>567</v>
      </c>
      <c r="G103" s="96"/>
      <c r="H103" s="342">
        <v>0</v>
      </c>
      <c r="I103" s="337"/>
      <c r="J103" s="343"/>
      <c r="K103" s="332"/>
      <c r="L103" s="343">
        <f t="shared" si="3"/>
        <v>0</v>
      </c>
      <c r="M103" s="88"/>
      <c r="N103" s="100">
        <v>0</v>
      </c>
      <c r="O103" s="99">
        <f t="shared" si="2"/>
        <v>0</v>
      </c>
      <c r="X103" s="397"/>
      <c r="Y103" s="36"/>
    </row>
    <row r="104" spans="1:25" s="83" customFormat="1" ht="15" customHeight="1" x14ac:dyDescent="0.25">
      <c r="A104" s="66" t="s">
        <v>447</v>
      </c>
      <c r="B104" s="75"/>
      <c r="C104" s="59" t="s">
        <v>2</v>
      </c>
      <c r="D104" s="59" t="s">
        <v>2</v>
      </c>
      <c r="E104" s="114" t="s">
        <v>568</v>
      </c>
      <c r="F104" s="115" t="s">
        <v>569</v>
      </c>
      <c r="G104" s="116">
        <f>+G105+G106+G109+G114+G118</f>
        <v>0</v>
      </c>
      <c r="H104" s="348">
        <v>9550879.8100000005</v>
      </c>
      <c r="I104" s="337"/>
      <c r="J104" s="331">
        <v>0</v>
      </c>
      <c r="K104" s="332"/>
      <c r="L104" s="331">
        <f t="shared" si="3"/>
        <v>9550879.8100000005</v>
      </c>
      <c r="M104" s="64"/>
      <c r="N104" s="118">
        <v>0</v>
      </c>
      <c r="O104" s="63">
        <f t="shared" si="2"/>
        <v>9550879.8100000005</v>
      </c>
      <c r="X104" s="397"/>
      <c r="Y104" s="36"/>
    </row>
    <row r="105" spans="1:25" s="83" customFormat="1" ht="15" customHeight="1" x14ac:dyDescent="0.25">
      <c r="A105" s="66"/>
      <c r="B105" s="75"/>
      <c r="C105" s="59" t="s">
        <v>2</v>
      </c>
      <c r="D105" s="59" t="s">
        <v>444</v>
      </c>
      <c r="E105" s="68" t="s">
        <v>379</v>
      </c>
      <c r="F105" s="69" t="s">
        <v>570</v>
      </c>
      <c r="G105" s="109"/>
      <c r="H105" s="349">
        <v>24170.12</v>
      </c>
      <c r="I105" s="337"/>
      <c r="J105" s="350"/>
      <c r="K105" s="332"/>
      <c r="L105" s="350">
        <f t="shared" si="3"/>
        <v>24170.12</v>
      </c>
      <c r="M105" s="88"/>
      <c r="N105" s="120">
        <v>0</v>
      </c>
      <c r="O105" s="119">
        <f t="shared" si="2"/>
        <v>24170.12</v>
      </c>
      <c r="X105" s="397"/>
      <c r="Y105" s="36"/>
    </row>
    <row r="106" spans="1:25" s="83" customFormat="1" ht="15" customHeight="1" x14ac:dyDescent="0.25">
      <c r="A106" s="145" t="s">
        <v>447</v>
      </c>
      <c r="B106" s="146"/>
      <c r="C106" s="59" t="s">
        <v>2</v>
      </c>
      <c r="D106" s="59" t="s">
        <v>2</v>
      </c>
      <c r="E106" s="68" t="s">
        <v>571</v>
      </c>
      <c r="F106" s="69" t="s">
        <v>572</v>
      </c>
      <c r="G106" s="144">
        <f>SUM(G107:G108)</f>
        <v>0</v>
      </c>
      <c r="H106" s="346">
        <v>0</v>
      </c>
      <c r="I106" s="337"/>
      <c r="J106" s="347">
        <v>0</v>
      </c>
      <c r="K106" s="332"/>
      <c r="L106" s="347">
        <f t="shared" si="3"/>
        <v>0</v>
      </c>
      <c r="M106" s="112"/>
      <c r="N106" s="113">
        <v>0</v>
      </c>
      <c r="O106" s="111">
        <f t="shared" si="2"/>
        <v>0</v>
      </c>
      <c r="X106" s="397"/>
      <c r="Y106" s="36"/>
    </row>
    <row r="107" spans="1:25" s="83" customFormat="1" ht="15" customHeight="1" x14ac:dyDescent="0.25">
      <c r="A107" s="145"/>
      <c r="B107" s="146"/>
      <c r="C107" s="59" t="s">
        <v>2</v>
      </c>
      <c r="D107" s="59" t="s">
        <v>444</v>
      </c>
      <c r="E107" s="76" t="s">
        <v>382</v>
      </c>
      <c r="F107" s="77" t="s">
        <v>573</v>
      </c>
      <c r="G107" s="96"/>
      <c r="H107" s="342">
        <v>0</v>
      </c>
      <c r="I107" s="337"/>
      <c r="J107" s="343"/>
      <c r="K107" s="332"/>
      <c r="L107" s="343">
        <f t="shared" si="3"/>
        <v>0</v>
      </c>
      <c r="M107" s="88"/>
      <c r="N107" s="100">
        <v>0</v>
      </c>
      <c r="O107" s="99">
        <f t="shared" si="2"/>
        <v>0</v>
      </c>
      <c r="X107" s="397"/>
      <c r="Y107" s="36"/>
    </row>
    <row r="108" spans="1:25" s="83" customFormat="1" ht="15" customHeight="1" x14ac:dyDescent="0.25">
      <c r="A108" s="145"/>
      <c r="B108" s="146"/>
      <c r="C108" s="59" t="s">
        <v>2</v>
      </c>
      <c r="D108" s="59" t="s">
        <v>444</v>
      </c>
      <c r="E108" s="76" t="s">
        <v>384</v>
      </c>
      <c r="F108" s="77" t="s">
        <v>574</v>
      </c>
      <c r="G108" s="96"/>
      <c r="H108" s="342">
        <v>0</v>
      </c>
      <c r="I108" s="337"/>
      <c r="J108" s="343"/>
      <c r="K108" s="332"/>
      <c r="L108" s="343">
        <f t="shared" si="3"/>
        <v>0</v>
      </c>
      <c r="M108" s="88"/>
      <c r="N108" s="100">
        <v>0</v>
      </c>
      <c r="O108" s="99">
        <f t="shared" si="2"/>
        <v>0</v>
      </c>
      <c r="X108" s="397"/>
      <c r="Y108" s="36"/>
    </row>
    <row r="109" spans="1:25" s="83" customFormat="1" ht="15" customHeight="1" x14ac:dyDescent="0.25">
      <c r="A109" s="140" t="s">
        <v>447</v>
      </c>
      <c r="B109" s="141" t="s">
        <v>443</v>
      </c>
      <c r="C109" s="59" t="s">
        <v>443</v>
      </c>
      <c r="D109" s="59" t="s">
        <v>2</v>
      </c>
      <c r="E109" s="68" t="s">
        <v>575</v>
      </c>
      <c r="F109" s="69" t="s">
        <v>576</v>
      </c>
      <c r="G109" s="70">
        <f>SUM(G110:G113)</f>
        <v>0</v>
      </c>
      <c r="H109" s="333">
        <v>102299.44</v>
      </c>
      <c r="I109" s="337"/>
      <c r="J109" s="335">
        <v>0</v>
      </c>
      <c r="K109" s="332"/>
      <c r="L109" s="335">
        <f t="shared" si="3"/>
        <v>102299.44</v>
      </c>
      <c r="M109" s="64"/>
      <c r="N109" s="72">
        <v>0</v>
      </c>
      <c r="O109" s="71">
        <f t="shared" si="2"/>
        <v>102299.44</v>
      </c>
      <c r="X109" s="397"/>
      <c r="Y109" s="36"/>
    </row>
    <row r="110" spans="1:25" s="83" customFormat="1" ht="15" customHeight="1" x14ac:dyDescent="0.25">
      <c r="A110" s="66"/>
      <c r="B110" s="75" t="s">
        <v>443</v>
      </c>
      <c r="C110" s="59" t="s">
        <v>443</v>
      </c>
      <c r="D110" s="59" t="s">
        <v>444</v>
      </c>
      <c r="E110" s="76" t="s">
        <v>380</v>
      </c>
      <c r="F110" s="77" t="s">
        <v>577</v>
      </c>
      <c r="G110" s="96"/>
      <c r="H110" s="342">
        <v>89187.24</v>
      </c>
      <c r="I110" s="337"/>
      <c r="J110" s="343"/>
      <c r="K110" s="332"/>
      <c r="L110" s="343">
        <f t="shared" si="3"/>
        <v>89187.24</v>
      </c>
      <c r="M110" s="88"/>
      <c r="N110" s="100">
        <v>0</v>
      </c>
      <c r="O110" s="99">
        <f t="shared" si="2"/>
        <v>89187.24</v>
      </c>
      <c r="X110" s="397"/>
      <c r="Y110" s="36"/>
    </row>
    <row r="111" spans="1:25" s="83" customFormat="1" ht="15" customHeight="1" x14ac:dyDescent="0.25">
      <c r="A111" s="66"/>
      <c r="B111" s="75" t="s">
        <v>443</v>
      </c>
      <c r="C111" s="59" t="s">
        <v>443</v>
      </c>
      <c r="D111" s="59" t="s">
        <v>444</v>
      </c>
      <c r="E111" s="76" t="s">
        <v>386</v>
      </c>
      <c r="F111" s="77" t="s">
        <v>578</v>
      </c>
      <c r="G111" s="96"/>
      <c r="H111" s="342">
        <v>0</v>
      </c>
      <c r="I111" s="337"/>
      <c r="J111" s="343"/>
      <c r="K111" s="332"/>
      <c r="L111" s="343">
        <f t="shared" si="3"/>
        <v>0</v>
      </c>
      <c r="M111" s="88"/>
      <c r="N111" s="100">
        <v>0</v>
      </c>
      <c r="O111" s="99">
        <f t="shared" si="2"/>
        <v>0</v>
      </c>
      <c r="X111" s="397"/>
      <c r="Y111" s="36"/>
    </row>
    <row r="112" spans="1:25" s="83" customFormat="1" ht="15" customHeight="1" x14ac:dyDescent="0.25">
      <c r="A112" s="66"/>
      <c r="B112" s="75" t="s">
        <v>443</v>
      </c>
      <c r="C112" s="59" t="s">
        <v>443</v>
      </c>
      <c r="D112" s="59" t="s">
        <v>444</v>
      </c>
      <c r="E112" s="76" t="s">
        <v>383</v>
      </c>
      <c r="F112" s="77" t="s">
        <v>579</v>
      </c>
      <c r="G112" s="96"/>
      <c r="H112" s="342">
        <v>13112.2</v>
      </c>
      <c r="I112" s="337"/>
      <c r="J112" s="343"/>
      <c r="K112" s="332"/>
      <c r="L112" s="343">
        <f t="shared" si="3"/>
        <v>13112.2</v>
      </c>
      <c r="M112" s="88"/>
      <c r="N112" s="100">
        <v>0</v>
      </c>
      <c r="O112" s="99">
        <f t="shared" si="2"/>
        <v>13112.2</v>
      </c>
      <c r="X112" s="397"/>
      <c r="Y112" s="36"/>
    </row>
    <row r="113" spans="1:25" s="147" customFormat="1" ht="15" customHeight="1" x14ac:dyDescent="0.25">
      <c r="A113" s="66"/>
      <c r="B113" s="75" t="s">
        <v>443</v>
      </c>
      <c r="C113" s="59" t="s">
        <v>443</v>
      </c>
      <c r="D113" s="59" t="s">
        <v>444</v>
      </c>
      <c r="E113" s="76" t="s">
        <v>385</v>
      </c>
      <c r="F113" s="77" t="s">
        <v>580</v>
      </c>
      <c r="G113" s="96"/>
      <c r="H113" s="342">
        <v>0</v>
      </c>
      <c r="I113" s="337"/>
      <c r="J113" s="343"/>
      <c r="K113" s="332"/>
      <c r="L113" s="343">
        <f t="shared" si="3"/>
        <v>0</v>
      </c>
      <c r="M113" s="88"/>
      <c r="N113" s="100">
        <v>0</v>
      </c>
      <c r="O113" s="99">
        <f t="shared" si="2"/>
        <v>0</v>
      </c>
      <c r="X113" s="397"/>
      <c r="Y113" s="124"/>
    </row>
    <row r="114" spans="1:25" s="83" customFormat="1" ht="15" customHeight="1" x14ac:dyDescent="0.25">
      <c r="A114" s="66" t="s">
        <v>447</v>
      </c>
      <c r="B114" s="75"/>
      <c r="C114" s="59" t="s">
        <v>2</v>
      </c>
      <c r="D114" s="59" t="s">
        <v>2</v>
      </c>
      <c r="E114" s="68" t="s">
        <v>581</v>
      </c>
      <c r="F114" s="69" t="s">
        <v>582</v>
      </c>
      <c r="G114" s="70">
        <f>SUM(G115:G117)</f>
        <v>0</v>
      </c>
      <c r="H114" s="333">
        <v>515883.44</v>
      </c>
      <c r="I114" s="337"/>
      <c r="J114" s="335">
        <v>0</v>
      </c>
      <c r="K114" s="332"/>
      <c r="L114" s="335">
        <f t="shared" si="3"/>
        <v>515883.44</v>
      </c>
      <c r="M114" s="64"/>
      <c r="N114" s="72">
        <v>0</v>
      </c>
      <c r="O114" s="71">
        <f t="shared" si="2"/>
        <v>515883.44</v>
      </c>
      <c r="X114" s="397"/>
      <c r="Y114" s="36"/>
    </row>
    <row r="115" spans="1:25" s="83" customFormat="1" ht="15" customHeight="1" x14ac:dyDescent="0.25">
      <c r="A115" s="66"/>
      <c r="B115" s="75"/>
      <c r="C115" s="59" t="s">
        <v>2</v>
      </c>
      <c r="D115" s="59" t="s">
        <v>444</v>
      </c>
      <c r="E115" s="76" t="s">
        <v>381</v>
      </c>
      <c r="F115" s="77" t="s">
        <v>583</v>
      </c>
      <c r="G115" s="96"/>
      <c r="H115" s="342">
        <v>221203.61</v>
      </c>
      <c r="I115" s="337"/>
      <c r="J115" s="343"/>
      <c r="K115" s="332"/>
      <c r="L115" s="343">
        <f t="shared" si="3"/>
        <v>221203.61</v>
      </c>
      <c r="M115" s="88"/>
      <c r="N115" s="100">
        <v>0</v>
      </c>
      <c r="O115" s="99">
        <f t="shared" si="2"/>
        <v>221203.61</v>
      </c>
      <c r="X115" s="397"/>
      <c r="Y115" s="36"/>
    </row>
    <row r="116" spans="1:25" s="83" customFormat="1" ht="15" customHeight="1" x14ac:dyDescent="0.25">
      <c r="A116" s="66"/>
      <c r="B116" s="75"/>
      <c r="C116" s="59" t="s">
        <v>2</v>
      </c>
      <c r="D116" s="59" t="s">
        <v>444</v>
      </c>
      <c r="E116" s="76" t="s">
        <v>387</v>
      </c>
      <c r="F116" s="77" t="s">
        <v>584</v>
      </c>
      <c r="G116" s="96"/>
      <c r="H116" s="342">
        <v>0</v>
      </c>
      <c r="I116" s="337"/>
      <c r="J116" s="343"/>
      <c r="K116" s="332"/>
      <c r="L116" s="343">
        <f t="shared" si="3"/>
        <v>0</v>
      </c>
      <c r="M116" s="88"/>
      <c r="N116" s="100">
        <v>0</v>
      </c>
      <c r="O116" s="99">
        <f t="shared" si="2"/>
        <v>0</v>
      </c>
      <c r="X116" s="397"/>
      <c r="Y116" s="36"/>
    </row>
    <row r="117" spans="1:25" s="83" customFormat="1" ht="15" customHeight="1" x14ac:dyDescent="0.25">
      <c r="A117" s="66"/>
      <c r="B117" s="75"/>
      <c r="C117" s="59" t="s">
        <v>2</v>
      </c>
      <c r="D117" s="59" t="s">
        <v>444</v>
      </c>
      <c r="E117" s="76" t="s">
        <v>378</v>
      </c>
      <c r="F117" s="77" t="s">
        <v>585</v>
      </c>
      <c r="G117" s="96"/>
      <c r="H117" s="342">
        <v>294679.83</v>
      </c>
      <c r="I117" s="337"/>
      <c r="J117" s="343"/>
      <c r="K117" s="332"/>
      <c r="L117" s="343">
        <f t="shared" si="3"/>
        <v>294679.83</v>
      </c>
      <c r="M117" s="88"/>
      <c r="N117" s="100">
        <v>0</v>
      </c>
      <c r="O117" s="99">
        <f t="shared" si="2"/>
        <v>294679.83</v>
      </c>
      <c r="X117" s="397"/>
      <c r="Y117" s="36"/>
    </row>
    <row r="118" spans="1:25" s="83" customFormat="1" ht="15" customHeight="1" x14ac:dyDescent="0.25">
      <c r="A118" s="66" t="s">
        <v>447</v>
      </c>
      <c r="B118" s="75"/>
      <c r="C118" s="59" t="s">
        <v>2</v>
      </c>
      <c r="D118" s="59" t="s">
        <v>2</v>
      </c>
      <c r="E118" s="68" t="s">
        <v>586</v>
      </c>
      <c r="F118" s="69" t="s">
        <v>587</v>
      </c>
      <c r="G118" s="70">
        <f>+G119+G123+G124</f>
        <v>0</v>
      </c>
      <c r="H118" s="333">
        <v>8908526.8100000005</v>
      </c>
      <c r="I118" s="337"/>
      <c r="J118" s="335">
        <v>0</v>
      </c>
      <c r="K118" s="332"/>
      <c r="L118" s="335">
        <f t="shared" si="3"/>
        <v>8908526.8100000005</v>
      </c>
      <c r="M118" s="64"/>
      <c r="N118" s="72">
        <v>0</v>
      </c>
      <c r="O118" s="71">
        <f t="shared" si="2"/>
        <v>8908526.8100000005</v>
      </c>
      <c r="X118" s="397"/>
      <c r="Y118" s="36"/>
    </row>
    <row r="119" spans="1:25" s="83" customFormat="1" ht="15" customHeight="1" x14ac:dyDescent="0.25">
      <c r="A119" s="66" t="s">
        <v>447</v>
      </c>
      <c r="B119" s="75"/>
      <c r="C119" s="59" t="s">
        <v>2</v>
      </c>
      <c r="D119" s="59" t="s">
        <v>2</v>
      </c>
      <c r="E119" s="76" t="s">
        <v>588</v>
      </c>
      <c r="F119" s="77" t="s">
        <v>589</v>
      </c>
      <c r="G119" s="98">
        <f>SUM(G120:G122)</f>
        <v>0</v>
      </c>
      <c r="H119" s="342">
        <v>8650000</v>
      </c>
      <c r="I119" s="337"/>
      <c r="J119" s="343">
        <v>0</v>
      </c>
      <c r="K119" s="332"/>
      <c r="L119" s="343">
        <f t="shared" si="3"/>
        <v>8650000</v>
      </c>
      <c r="M119" s="88"/>
      <c r="N119" s="100">
        <v>0</v>
      </c>
      <c r="O119" s="99">
        <f t="shared" si="2"/>
        <v>8650000</v>
      </c>
      <c r="X119" s="397"/>
      <c r="Y119" s="36"/>
    </row>
    <row r="120" spans="1:25" s="83" customFormat="1" ht="15" customHeight="1" x14ac:dyDescent="0.25">
      <c r="A120" s="66"/>
      <c r="B120" s="75"/>
      <c r="C120" s="59" t="s">
        <v>2</v>
      </c>
      <c r="D120" s="59" t="s">
        <v>444</v>
      </c>
      <c r="E120" s="84" t="s">
        <v>388</v>
      </c>
      <c r="F120" s="85" t="s">
        <v>590</v>
      </c>
      <c r="G120" s="86"/>
      <c r="H120" s="339">
        <v>0</v>
      </c>
      <c r="I120" s="337"/>
      <c r="J120" s="340"/>
      <c r="K120" s="332"/>
      <c r="L120" s="340">
        <f t="shared" si="3"/>
        <v>0</v>
      </c>
      <c r="M120" s="88"/>
      <c r="N120" s="89">
        <v>0</v>
      </c>
      <c r="O120" s="87">
        <f t="shared" si="2"/>
        <v>0</v>
      </c>
      <c r="X120" s="397"/>
      <c r="Y120" s="36"/>
    </row>
    <row r="121" spans="1:25" s="83" customFormat="1" ht="15" customHeight="1" x14ac:dyDescent="0.25">
      <c r="A121" s="66"/>
      <c r="B121" s="75"/>
      <c r="C121" s="59" t="s">
        <v>2</v>
      </c>
      <c r="D121" s="59" t="s">
        <v>444</v>
      </c>
      <c r="E121" s="84" t="s">
        <v>389</v>
      </c>
      <c r="F121" s="85" t="s">
        <v>591</v>
      </c>
      <c r="G121" s="86"/>
      <c r="H121" s="339">
        <v>6106000</v>
      </c>
      <c r="I121" s="337"/>
      <c r="J121" s="340"/>
      <c r="K121" s="332"/>
      <c r="L121" s="340">
        <f t="shared" si="3"/>
        <v>6106000</v>
      </c>
      <c r="M121" s="88"/>
      <c r="N121" s="89">
        <v>0</v>
      </c>
      <c r="O121" s="87">
        <f t="shared" si="2"/>
        <v>6106000</v>
      </c>
      <c r="X121" s="397"/>
      <c r="Y121" s="36"/>
    </row>
    <row r="122" spans="1:25" s="83" customFormat="1" ht="15" customHeight="1" x14ac:dyDescent="0.25">
      <c r="A122" s="66"/>
      <c r="B122" s="75"/>
      <c r="C122" s="59" t="s">
        <v>2</v>
      </c>
      <c r="D122" s="59" t="s">
        <v>444</v>
      </c>
      <c r="E122" s="84" t="s">
        <v>390</v>
      </c>
      <c r="F122" s="85" t="s">
        <v>592</v>
      </c>
      <c r="G122" s="86"/>
      <c r="H122" s="339">
        <v>2544000</v>
      </c>
      <c r="I122" s="337"/>
      <c r="J122" s="340"/>
      <c r="K122" s="332"/>
      <c r="L122" s="340">
        <f t="shared" si="3"/>
        <v>2544000</v>
      </c>
      <c r="M122" s="88"/>
      <c r="N122" s="89">
        <v>0</v>
      </c>
      <c r="O122" s="87">
        <f t="shared" si="2"/>
        <v>2544000</v>
      </c>
      <c r="X122" s="397"/>
      <c r="Y122" s="36"/>
    </row>
    <row r="123" spans="1:25" s="35" customFormat="1" ht="15" customHeight="1" x14ac:dyDescent="0.25">
      <c r="A123" s="103"/>
      <c r="B123" s="104"/>
      <c r="C123" s="59" t="s">
        <v>2</v>
      </c>
      <c r="D123" s="59" t="s">
        <v>444</v>
      </c>
      <c r="E123" s="76" t="s">
        <v>391</v>
      </c>
      <c r="F123" s="77" t="s">
        <v>593</v>
      </c>
      <c r="G123" s="96"/>
      <c r="H123" s="336">
        <v>0</v>
      </c>
      <c r="I123" s="337"/>
      <c r="J123" s="338"/>
      <c r="K123" s="332"/>
      <c r="L123" s="338">
        <f t="shared" si="3"/>
        <v>0</v>
      </c>
      <c r="M123" s="81"/>
      <c r="N123" s="82">
        <v>0</v>
      </c>
      <c r="O123" s="80">
        <f t="shared" si="2"/>
        <v>0</v>
      </c>
      <c r="X123" s="397"/>
      <c r="Y123" s="36"/>
    </row>
    <row r="124" spans="1:25" s="35" customFormat="1" ht="15" customHeight="1" x14ac:dyDescent="0.25">
      <c r="A124" s="103"/>
      <c r="B124" s="104"/>
      <c r="C124" s="59" t="s">
        <v>2</v>
      </c>
      <c r="D124" s="59" t="s">
        <v>444</v>
      </c>
      <c r="E124" s="76" t="s">
        <v>377</v>
      </c>
      <c r="F124" s="77" t="s">
        <v>594</v>
      </c>
      <c r="G124" s="96"/>
      <c r="H124" s="336">
        <v>258526.81</v>
      </c>
      <c r="I124" s="337"/>
      <c r="J124" s="338"/>
      <c r="K124" s="332"/>
      <c r="L124" s="338">
        <f t="shared" si="3"/>
        <v>258526.81</v>
      </c>
      <c r="M124" s="81"/>
      <c r="N124" s="82">
        <v>0</v>
      </c>
      <c r="O124" s="80">
        <f t="shared" si="2"/>
        <v>258526.81</v>
      </c>
      <c r="X124" s="397"/>
      <c r="Y124" s="36"/>
    </row>
    <row r="125" spans="1:25" s="35" customFormat="1" ht="15" customHeight="1" x14ac:dyDescent="0.25">
      <c r="A125" s="103" t="s">
        <v>447</v>
      </c>
      <c r="B125" s="104"/>
      <c r="C125" s="59" t="s">
        <v>2</v>
      </c>
      <c r="D125" s="59" t="s">
        <v>2</v>
      </c>
      <c r="E125" s="114" t="s">
        <v>595</v>
      </c>
      <c r="F125" s="115" t="s">
        <v>596</v>
      </c>
      <c r="G125" s="116">
        <f>SUM(G126:G128)</f>
        <v>0</v>
      </c>
      <c r="H125" s="348">
        <v>3103943.6399999997</v>
      </c>
      <c r="I125" s="337"/>
      <c r="J125" s="331">
        <v>0</v>
      </c>
      <c r="K125" s="332"/>
      <c r="L125" s="331">
        <f t="shared" si="3"/>
        <v>3103943.6399999997</v>
      </c>
      <c r="M125" s="64"/>
      <c r="N125" s="118">
        <v>0</v>
      </c>
      <c r="O125" s="63">
        <f t="shared" si="2"/>
        <v>3103943.6399999997</v>
      </c>
      <c r="X125" s="397"/>
      <c r="Y125" s="36"/>
    </row>
    <row r="126" spans="1:25" s="35" customFormat="1" ht="15" customHeight="1" x14ac:dyDescent="0.25">
      <c r="A126" s="103"/>
      <c r="B126" s="104"/>
      <c r="C126" s="59" t="s">
        <v>2</v>
      </c>
      <c r="D126" s="59" t="s">
        <v>444</v>
      </c>
      <c r="E126" s="68" t="s">
        <v>392</v>
      </c>
      <c r="F126" s="148" t="s">
        <v>597</v>
      </c>
      <c r="G126" s="149"/>
      <c r="H126" s="358">
        <v>3051554.28</v>
      </c>
      <c r="I126" s="337"/>
      <c r="J126" s="359"/>
      <c r="K126" s="332"/>
      <c r="L126" s="359">
        <f t="shared" si="3"/>
        <v>3051554.28</v>
      </c>
      <c r="M126" s="88"/>
      <c r="N126" s="151">
        <v>0</v>
      </c>
      <c r="O126" s="150">
        <f t="shared" si="2"/>
        <v>3051554.28</v>
      </c>
      <c r="X126" s="397"/>
      <c r="Y126" s="36"/>
    </row>
    <row r="127" spans="1:25" s="83" customFormat="1" ht="15" customHeight="1" x14ac:dyDescent="0.25">
      <c r="A127" s="66"/>
      <c r="B127" s="75"/>
      <c r="C127" s="59" t="s">
        <v>2</v>
      </c>
      <c r="D127" s="59" t="s">
        <v>444</v>
      </c>
      <c r="E127" s="68" t="s">
        <v>393</v>
      </c>
      <c r="F127" s="148" t="s">
        <v>598</v>
      </c>
      <c r="G127" s="149"/>
      <c r="H127" s="358">
        <v>0</v>
      </c>
      <c r="I127" s="337"/>
      <c r="J127" s="359"/>
      <c r="K127" s="332"/>
      <c r="L127" s="359">
        <f t="shared" si="3"/>
        <v>0</v>
      </c>
      <c r="M127" s="88"/>
      <c r="N127" s="151">
        <v>0</v>
      </c>
      <c r="O127" s="150">
        <f t="shared" si="2"/>
        <v>0</v>
      </c>
      <c r="X127" s="397"/>
      <c r="Y127" s="36"/>
    </row>
    <row r="128" spans="1:25" s="83" customFormat="1" ht="15" customHeight="1" x14ac:dyDescent="0.25">
      <c r="A128" s="66"/>
      <c r="B128" s="75"/>
      <c r="C128" s="59" t="s">
        <v>2</v>
      </c>
      <c r="D128" s="59" t="s">
        <v>444</v>
      </c>
      <c r="E128" s="68" t="s">
        <v>394</v>
      </c>
      <c r="F128" s="148" t="s">
        <v>599</v>
      </c>
      <c r="G128" s="149"/>
      <c r="H128" s="358">
        <v>52389.36</v>
      </c>
      <c r="I128" s="337"/>
      <c r="J128" s="359"/>
      <c r="K128" s="332"/>
      <c r="L128" s="359">
        <f t="shared" si="3"/>
        <v>52389.36</v>
      </c>
      <c r="M128" s="88"/>
      <c r="N128" s="151">
        <v>0</v>
      </c>
      <c r="O128" s="150">
        <f t="shared" si="2"/>
        <v>52389.36</v>
      </c>
      <c r="X128" s="397"/>
      <c r="Y128" s="36"/>
    </row>
    <row r="129" spans="1:25" s="83" customFormat="1" ht="15" customHeight="1" x14ac:dyDescent="0.25">
      <c r="A129" s="66" t="s">
        <v>447</v>
      </c>
      <c r="B129" s="75"/>
      <c r="C129" s="59" t="s">
        <v>2</v>
      </c>
      <c r="D129" s="59" t="s">
        <v>2</v>
      </c>
      <c r="E129" s="114" t="s">
        <v>600</v>
      </c>
      <c r="F129" s="115" t="s">
        <v>601</v>
      </c>
      <c r="G129" s="121">
        <f>SUM(G130:G135)</f>
        <v>0</v>
      </c>
      <c r="H129" s="348">
        <v>12752340.23</v>
      </c>
      <c r="I129" s="337"/>
      <c r="J129" s="331">
        <v>0</v>
      </c>
      <c r="K129" s="332"/>
      <c r="L129" s="331">
        <f t="shared" si="3"/>
        <v>12752340.23</v>
      </c>
      <c r="M129" s="64"/>
      <c r="N129" s="118">
        <v>27657.4</v>
      </c>
      <c r="O129" s="63">
        <f t="shared" si="2"/>
        <v>12724682.83</v>
      </c>
      <c r="X129" s="397"/>
      <c r="Y129" s="36"/>
    </row>
    <row r="130" spans="1:25" s="83" customFormat="1" ht="15" customHeight="1" x14ac:dyDescent="0.25">
      <c r="A130" s="66"/>
      <c r="B130" s="75"/>
      <c r="C130" s="59" t="s">
        <v>2</v>
      </c>
      <c r="D130" s="59" t="s">
        <v>444</v>
      </c>
      <c r="E130" s="68" t="s">
        <v>396</v>
      </c>
      <c r="F130" s="148" t="s">
        <v>602</v>
      </c>
      <c r="G130" s="149"/>
      <c r="H130" s="358">
        <v>1614928.8</v>
      </c>
      <c r="I130" s="337"/>
      <c r="J130" s="359"/>
      <c r="K130" s="332"/>
      <c r="L130" s="359">
        <f t="shared" si="3"/>
        <v>1614928.8</v>
      </c>
      <c r="M130" s="88"/>
      <c r="N130" s="151">
        <v>0</v>
      </c>
      <c r="O130" s="150">
        <f t="shared" si="2"/>
        <v>1614928.8</v>
      </c>
      <c r="X130" s="397"/>
      <c r="Y130" s="36"/>
    </row>
    <row r="131" spans="1:25" s="83" customFormat="1" ht="15" customHeight="1" x14ac:dyDescent="0.25">
      <c r="A131" s="66"/>
      <c r="B131" s="75"/>
      <c r="C131" s="59" t="s">
        <v>2</v>
      </c>
      <c r="D131" s="59" t="s">
        <v>444</v>
      </c>
      <c r="E131" s="68" t="s">
        <v>395</v>
      </c>
      <c r="F131" s="148" t="s">
        <v>603</v>
      </c>
      <c r="G131" s="149"/>
      <c r="H131" s="358">
        <v>5710678.2400000002</v>
      </c>
      <c r="I131" s="337"/>
      <c r="J131" s="359"/>
      <c r="K131" s="332"/>
      <c r="L131" s="359">
        <f t="shared" si="3"/>
        <v>5710678.2400000002</v>
      </c>
      <c r="M131" s="88"/>
      <c r="N131" s="151">
        <v>27657.4</v>
      </c>
      <c r="O131" s="150">
        <f t="shared" si="2"/>
        <v>5683020.8399999999</v>
      </c>
      <c r="X131" s="397"/>
      <c r="Y131" s="36"/>
    </row>
    <row r="132" spans="1:25" s="83" customFormat="1" ht="15" customHeight="1" x14ac:dyDescent="0.25">
      <c r="A132" s="66"/>
      <c r="B132" s="75"/>
      <c r="C132" s="59" t="s">
        <v>2</v>
      </c>
      <c r="D132" s="59" t="s">
        <v>444</v>
      </c>
      <c r="E132" s="68" t="s">
        <v>397</v>
      </c>
      <c r="F132" s="148" t="s">
        <v>604</v>
      </c>
      <c r="G132" s="149"/>
      <c r="H132" s="358">
        <v>0</v>
      </c>
      <c r="I132" s="337"/>
      <c r="J132" s="359"/>
      <c r="K132" s="332"/>
      <c r="L132" s="359">
        <f t="shared" si="3"/>
        <v>0</v>
      </c>
      <c r="M132" s="88"/>
      <c r="N132" s="151">
        <v>0</v>
      </c>
      <c r="O132" s="150">
        <f t="shared" si="2"/>
        <v>0</v>
      </c>
      <c r="X132" s="397"/>
      <c r="Y132" s="36"/>
    </row>
    <row r="133" spans="1:25" s="83" customFormat="1" ht="15" customHeight="1" x14ac:dyDescent="0.25">
      <c r="A133" s="66"/>
      <c r="B133" s="75"/>
      <c r="C133" s="59" t="s">
        <v>2</v>
      </c>
      <c r="D133" s="59" t="s">
        <v>444</v>
      </c>
      <c r="E133" s="68" t="s">
        <v>398</v>
      </c>
      <c r="F133" s="148" t="s">
        <v>605</v>
      </c>
      <c r="G133" s="149"/>
      <c r="H133" s="358">
        <v>5412609.6299999999</v>
      </c>
      <c r="I133" s="337"/>
      <c r="J133" s="359"/>
      <c r="K133" s="332"/>
      <c r="L133" s="359">
        <f t="shared" si="3"/>
        <v>5412609.6299999999</v>
      </c>
      <c r="M133" s="88"/>
      <c r="N133" s="151">
        <v>0</v>
      </c>
      <c r="O133" s="150">
        <f t="shared" si="2"/>
        <v>5412609.6299999999</v>
      </c>
      <c r="X133" s="397"/>
      <c r="Y133" s="36"/>
    </row>
    <row r="134" spans="1:25" s="83" customFormat="1" ht="15" customHeight="1" x14ac:dyDescent="0.25">
      <c r="A134" s="66"/>
      <c r="B134" s="75"/>
      <c r="C134" s="59" t="s">
        <v>2</v>
      </c>
      <c r="D134" s="59" t="s">
        <v>444</v>
      </c>
      <c r="E134" s="68" t="s">
        <v>399</v>
      </c>
      <c r="F134" s="148" t="s">
        <v>606</v>
      </c>
      <c r="G134" s="149"/>
      <c r="H134" s="358">
        <v>0</v>
      </c>
      <c r="I134" s="337"/>
      <c r="J134" s="359"/>
      <c r="K134" s="332"/>
      <c r="L134" s="359">
        <f t="shared" si="3"/>
        <v>0</v>
      </c>
      <c r="M134" s="88"/>
      <c r="N134" s="151">
        <v>0</v>
      </c>
      <c r="O134" s="150">
        <f t="shared" si="2"/>
        <v>0</v>
      </c>
      <c r="X134" s="397"/>
      <c r="Y134" s="36"/>
    </row>
    <row r="135" spans="1:25" s="83" customFormat="1" ht="15" customHeight="1" x14ac:dyDescent="0.25">
      <c r="A135" s="66"/>
      <c r="B135" s="75"/>
      <c r="C135" s="59" t="s">
        <v>2</v>
      </c>
      <c r="D135" s="59" t="s">
        <v>444</v>
      </c>
      <c r="E135" s="68" t="s">
        <v>400</v>
      </c>
      <c r="F135" s="148" t="s">
        <v>607</v>
      </c>
      <c r="G135" s="149"/>
      <c r="H135" s="358">
        <v>14123.56</v>
      </c>
      <c r="I135" s="337"/>
      <c r="J135" s="359"/>
      <c r="K135" s="332"/>
      <c r="L135" s="359">
        <f t="shared" si="3"/>
        <v>14123.56</v>
      </c>
      <c r="M135" s="88"/>
      <c r="N135" s="151">
        <v>0</v>
      </c>
      <c r="O135" s="150">
        <f t="shared" si="2"/>
        <v>14123.56</v>
      </c>
      <c r="X135" s="397"/>
      <c r="Y135" s="36"/>
    </row>
    <row r="136" spans="1:25" s="83" customFormat="1" ht="15" customHeight="1" x14ac:dyDescent="0.25">
      <c r="A136" s="66"/>
      <c r="B136" s="75"/>
      <c r="C136" s="59" t="s">
        <v>2</v>
      </c>
      <c r="D136" s="59" t="s">
        <v>444</v>
      </c>
      <c r="E136" s="114" t="s">
        <v>401</v>
      </c>
      <c r="F136" s="115" t="s">
        <v>608</v>
      </c>
      <c r="G136" s="152"/>
      <c r="H136" s="351">
        <v>0</v>
      </c>
      <c r="I136" s="337"/>
      <c r="J136" s="352"/>
      <c r="K136" s="332"/>
      <c r="L136" s="352">
        <f t="shared" si="3"/>
        <v>0</v>
      </c>
      <c r="M136" s="88"/>
      <c r="N136" s="123">
        <v>0</v>
      </c>
      <c r="O136" s="122">
        <f t="shared" si="2"/>
        <v>0</v>
      </c>
      <c r="X136" s="397"/>
      <c r="Y136" s="36"/>
    </row>
    <row r="137" spans="1:25" s="83" customFormat="1" ht="15" customHeight="1" x14ac:dyDescent="0.25">
      <c r="A137" s="66" t="s">
        <v>447</v>
      </c>
      <c r="B137" s="75"/>
      <c r="C137" s="59" t="s">
        <v>2</v>
      </c>
      <c r="D137" s="59" t="s">
        <v>2</v>
      </c>
      <c r="E137" s="114" t="s">
        <v>609</v>
      </c>
      <c r="F137" s="115" t="s">
        <v>610</v>
      </c>
      <c r="G137" s="116">
        <f>SUM(G138:G140)</f>
        <v>0</v>
      </c>
      <c r="H137" s="348">
        <v>439502.34</v>
      </c>
      <c r="I137" s="337"/>
      <c r="J137" s="331">
        <v>0</v>
      </c>
      <c r="K137" s="332"/>
      <c r="L137" s="331">
        <f t="shared" si="3"/>
        <v>439502.34</v>
      </c>
      <c r="M137" s="64"/>
      <c r="N137" s="118">
        <v>0</v>
      </c>
      <c r="O137" s="63">
        <f t="shared" si="2"/>
        <v>439502.34</v>
      </c>
      <c r="X137" s="397"/>
      <c r="Y137" s="36"/>
    </row>
    <row r="138" spans="1:25" s="83" customFormat="1" ht="15" customHeight="1" x14ac:dyDescent="0.25">
      <c r="A138" s="66"/>
      <c r="B138" s="75"/>
      <c r="C138" s="59" t="s">
        <v>2</v>
      </c>
      <c r="D138" s="59" t="s">
        <v>444</v>
      </c>
      <c r="E138" s="68" t="s">
        <v>367</v>
      </c>
      <c r="F138" s="148" t="s">
        <v>611</v>
      </c>
      <c r="G138" s="149"/>
      <c r="H138" s="358">
        <v>288393.01</v>
      </c>
      <c r="I138" s="337"/>
      <c r="J138" s="359"/>
      <c r="K138" s="332"/>
      <c r="L138" s="359">
        <f t="shared" si="3"/>
        <v>288393.01</v>
      </c>
      <c r="M138" s="88"/>
      <c r="N138" s="151">
        <v>0</v>
      </c>
      <c r="O138" s="150">
        <f t="shared" ref="O138:O201" si="4">H138-N138</f>
        <v>288393.01</v>
      </c>
      <c r="X138" s="397"/>
      <c r="Y138" s="36"/>
    </row>
    <row r="139" spans="1:25" s="83" customFormat="1" ht="15" customHeight="1" x14ac:dyDescent="0.25">
      <c r="A139" s="66"/>
      <c r="B139" s="75"/>
      <c r="C139" s="59" t="s">
        <v>2</v>
      </c>
      <c r="D139" s="59" t="s">
        <v>444</v>
      </c>
      <c r="E139" s="68" t="s">
        <v>368</v>
      </c>
      <c r="F139" s="148" t="s">
        <v>612</v>
      </c>
      <c r="G139" s="149"/>
      <c r="H139" s="358">
        <v>147802.4</v>
      </c>
      <c r="I139" s="337"/>
      <c r="J139" s="359"/>
      <c r="K139" s="332"/>
      <c r="L139" s="359">
        <f t="shared" si="3"/>
        <v>147802.4</v>
      </c>
      <c r="M139" s="88"/>
      <c r="N139" s="151">
        <v>0</v>
      </c>
      <c r="O139" s="150">
        <f t="shared" si="4"/>
        <v>147802.4</v>
      </c>
      <c r="X139" s="397"/>
      <c r="Y139" s="36"/>
    </row>
    <row r="140" spans="1:25" s="83" customFormat="1" ht="15" customHeight="1" x14ac:dyDescent="0.25">
      <c r="A140" s="66"/>
      <c r="B140" s="75"/>
      <c r="C140" s="59" t="s">
        <v>2</v>
      </c>
      <c r="D140" s="59" t="s">
        <v>444</v>
      </c>
      <c r="E140" s="68" t="s">
        <v>369</v>
      </c>
      <c r="F140" s="148" t="s">
        <v>613</v>
      </c>
      <c r="G140" s="149"/>
      <c r="H140" s="358">
        <v>3306.93</v>
      </c>
      <c r="I140" s="337"/>
      <c r="J140" s="359"/>
      <c r="K140" s="332"/>
      <c r="L140" s="359">
        <f t="shared" si="3"/>
        <v>3306.93</v>
      </c>
      <c r="M140" s="88"/>
      <c r="N140" s="151">
        <v>0</v>
      </c>
      <c r="O140" s="150">
        <f t="shared" si="4"/>
        <v>3306.93</v>
      </c>
      <c r="X140" s="397"/>
      <c r="Y140" s="36"/>
    </row>
    <row r="141" spans="1:25" s="83" customFormat="1" ht="20.100000000000001" customHeight="1" thickBot="1" x14ac:dyDescent="0.3">
      <c r="A141" s="66" t="s">
        <v>447</v>
      </c>
      <c r="B141" s="75"/>
      <c r="C141" s="59" t="s">
        <v>2</v>
      </c>
      <c r="D141" s="59" t="s">
        <v>2</v>
      </c>
      <c r="E141" s="153" t="s">
        <v>614</v>
      </c>
      <c r="F141" s="154" t="s">
        <v>615</v>
      </c>
      <c r="G141" s="155">
        <v>0</v>
      </c>
      <c r="H141" s="360">
        <v>834296024.70000005</v>
      </c>
      <c r="I141" s="337"/>
      <c r="J141" s="361">
        <v>1986043.57</v>
      </c>
      <c r="K141" s="332"/>
      <c r="L141" s="361">
        <f>+H141-J141</f>
        <v>832309981.13</v>
      </c>
      <c r="M141" s="157"/>
      <c r="N141" s="158">
        <v>-224191.35</v>
      </c>
      <c r="O141" s="156">
        <f t="shared" si="4"/>
        <v>834520216.05000007</v>
      </c>
      <c r="X141" s="397"/>
      <c r="Y141" s="36"/>
    </row>
    <row r="142" spans="1:25" s="83" customFormat="1" ht="20.100000000000001" customHeight="1" thickBot="1" x14ac:dyDescent="0.3">
      <c r="A142" s="159"/>
      <c r="B142" s="159"/>
      <c r="C142" s="59" t="s">
        <v>2</v>
      </c>
      <c r="D142" s="59" t="s">
        <v>2</v>
      </c>
      <c r="E142" s="160"/>
      <c r="F142" s="161"/>
      <c r="G142" s="162"/>
      <c r="H142" s="362"/>
      <c r="I142" s="363"/>
      <c r="J142" s="364"/>
      <c r="K142" s="365"/>
      <c r="L142" s="364">
        <f t="shared" ref="L142:L205" si="5">+H142-J142</f>
        <v>0</v>
      </c>
      <c r="M142" s="163"/>
      <c r="N142" s="163"/>
      <c r="O142" s="164">
        <f t="shared" si="4"/>
        <v>0</v>
      </c>
      <c r="X142" s="397"/>
      <c r="Y142" s="36"/>
    </row>
    <row r="143" spans="1:25" s="83" customFormat="1" ht="20.100000000000001" customHeight="1" x14ac:dyDescent="0.25">
      <c r="A143" s="66"/>
      <c r="B143" s="75"/>
      <c r="C143" s="59" t="s">
        <v>2</v>
      </c>
      <c r="D143" s="59" t="s">
        <v>2</v>
      </c>
      <c r="E143" s="165"/>
      <c r="F143" s="166" t="s">
        <v>616</v>
      </c>
      <c r="G143" s="167"/>
      <c r="H143" s="366"/>
      <c r="I143" s="337"/>
      <c r="J143" s="340"/>
      <c r="K143" s="332"/>
      <c r="L143" s="340">
        <f t="shared" si="5"/>
        <v>0</v>
      </c>
      <c r="M143" s="88"/>
      <c r="N143" s="168"/>
      <c r="O143" s="87">
        <f t="shared" si="4"/>
        <v>0</v>
      </c>
      <c r="X143" s="397"/>
      <c r="Y143" s="36"/>
    </row>
    <row r="144" spans="1:25" s="83" customFormat="1" ht="15" customHeight="1" x14ac:dyDescent="0.25">
      <c r="A144" s="66" t="s">
        <v>447</v>
      </c>
      <c r="B144" s="75"/>
      <c r="C144" s="59" t="s">
        <v>2</v>
      </c>
      <c r="D144" s="59" t="s">
        <v>2</v>
      </c>
      <c r="E144" s="169" t="s">
        <v>617</v>
      </c>
      <c r="F144" s="170" t="s">
        <v>618</v>
      </c>
      <c r="G144" s="117">
        <f>+G145+G176</f>
        <v>0</v>
      </c>
      <c r="H144" s="348">
        <v>137080454.54000002</v>
      </c>
      <c r="I144" s="337"/>
      <c r="J144" s="331">
        <v>0</v>
      </c>
      <c r="K144" s="332"/>
      <c r="L144" s="331">
        <f t="shared" si="5"/>
        <v>137080454.54000002</v>
      </c>
      <c r="M144" s="64"/>
      <c r="N144" s="118">
        <v>2756383.8400000003</v>
      </c>
      <c r="O144" s="63">
        <f t="shared" si="4"/>
        <v>134324070.70000002</v>
      </c>
      <c r="X144" s="397"/>
      <c r="Y144" s="36"/>
    </row>
    <row r="145" spans="1:25" s="83" customFormat="1" ht="15" customHeight="1" x14ac:dyDescent="0.25">
      <c r="A145" s="66" t="s">
        <v>447</v>
      </c>
      <c r="B145" s="75"/>
      <c r="C145" s="59" t="s">
        <v>2</v>
      </c>
      <c r="D145" s="59" t="s">
        <v>2</v>
      </c>
      <c r="E145" s="171" t="s">
        <v>619</v>
      </c>
      <c r="F145" s="172" t="s">
        <v>620</v>
      </c>
      <c r="G145" s="110">
        <f>+G146+G154+G158+SUM(G162:G167)</f>
        <v>0</v>
      </c>
      <c r="H145" s="346">
        <v>134878390.42000002</v>
      </c>
      <c r="I145" s="337"/>
      <c r="J145" s="347">
        <v>0</v>
      </c>
      <c r="K145" s="332"/>
      <c r="L145" s="347">
        <f t="shared" si="5"/>
        <v>134878390.42000002</v>
      </c>
      <c r="M145" s="112"/>
      <c r="N145" s="113">
        <v>2595252.37</v>
      </c>
      <c r="O145" s="111">
        <f t="shared" si="4"/>
        <v>132283138.05000001</v>
      </c>
      <c r="W145" s="173"/>
      <c r="X145" s="397"/>
      <c r="Y145" s="36"/>
    </row>
    <row r="146" spans="1:25" s="83" customFormat="1" ht="15" customHeight="1" x14ac:dyDescent="0.25">
      <c r="A146" s="66" t="s">
        <v>447</v>
      </c>
      <c r="B146" s="75"/>
      <c r="C146" s="59" t="s">
        <v>2</v>
      </c>
      <c r="D146" s="59" t="s">
        <v>2</v>
      </c>
      <c r="E146" s="174" t="s">
        <v>621</v>
      </c>
      <c r="F146" s="130" t="s">
        <v>622</v>
      </c>
      <c r="G146" s="79">
        <f>SUM(G147:G153)</f>
        <v>0</v>
      </c>
      <c r="H146" s="336">
        <v>86089731.960000008</v>
      </c>
      <c r="I146" s="337"/>
      <c r="J146" s="338">
        <v>0</v>
      </c>
      <c r="K146" s="332"/>
      <c r="L146" s="338">
        <f t="shared" si="5"/>
        <v>86089731.960000008</v>
      </c>
      <c r="M146" s="81"/>
      <c r="N146" s="82">
        <v>645173.77</v>
      </c>
      <c r="O146" s="80">
        <f t="shared" si="4"/>
        <v>85444558.190000013</v>
      </c>
      <c r="X146" s="397"/>
      <c r="Y146" s="36"/>
    </row>
    <row r="147" spans="1:25" s="35" customFormat="1" ht="15" customHeight="1" x14ac:dyDescent="0.25">
      <c r="A147" s="103"/>
      <c r="B147" s="104"/>
      <c r="C147" s="59" t="s">
        <v>2</v>
      </c>
      <c r="D147" s="59" t="s">
        <v>444</v>
      </c>
      <c r="E147" s="175" t="s">
        <v>0</v>
      </c>
      <c r="F147" s="176" t="s">
        <v>623</v>
      </c>
      <c r="G147" s="86"/>
      <c r="H147" s="358">
        <v>81770089.680000007</v>
      </c>
      <c r="I147" s="337"/>
      <c r="J147" s="359"/>
      <c r="K147" s="332"/>
      <c r="L147" s="359">
        <f t="shared" si="5"/>
        <v>81770089.680000007</v>
      </c>
      <c r="M147" s="88"/>
      <c r="N147" s="151">
        <v>516635.92</v>
      </c>
      <c r="O147" s="150">
        <f t="shared" si="4"/>
        <v>81253453.760000005</v>
      </c>
      <c r="X147" s="397"/>
      <c r="Y147" s="36"/>
    </row>
    <row r="148" spans="1:25" s="35" customFormat="1" ht="15" customHeight="1" x14ac:dyDescent="0.25">
      <c r="A148" s="103"/>
      <c r="B148" s="104"/>
      <c r="C148" s="59" t="s">
        <v>2</v>
      </c>
      <c r="D148" s="59" t="s">
        <v>444</v>
      </c>
      <c r="E148" s="175" t="s">
        <v>3</v>
      </c>
      <c r="F148" s="176" t="s">
        <v>624</v>
      </c>
      <c r="G148" s="86"/>
      <c r="H148" s="358">
        <v>2325190.2400000002</v>
      </c>
      <c r="I148" s="337"/>
      <c r="J148" s="359"/>
      <c r="K148" s="332"/>
      <c r="L148" s="359">
        <f t="shared" si="5"/>
        <v>2325190.2400000002</v>
      </c>
      <c r="M148" s="88"/>
      <c r="N148" s="151">
        <v>821.08</v>
      </c>
      <c r="O148" s="150">
        <f t="shared" si="4"/>
        <v>2324369.16</v>
      </c>
      <c r="X148" s="397"/>
      <c r="Y148" s="36"/>
    </row>
    <row r="149" spans="1:25" s="35" customFormat="1" ht="15" customHeight="1" x14ac:dyDescent="0.25">
      <c r="A149" s="103"/>
      <c r="B149" s="104"/>
      <c r="C149" s="59" t="s">
        <v>2</v>
      </c>
      <c r="D149" s="59" t="s">
        <v>444</v>
      </c>
      <c r="E149" s="175" t="s">
        <v>4</v>
      </c>
      <c r="F149" s="176" t="s">
        <v>625</v>
      </c>
      <c r="G149" s="86"/>
      <c r="H149" s="358">
        <v>1994452.04</v>
      </c>
      <c r="I149" s="337"/>
      <c r="J149" s="359"/>
      <c r="K149" s="332"/>
      <c r="L149" s="359">
        <f t="shared" si="5"/>
        <v>1994452.04</v>
      </c>
      <c r="M149" s="88"/>
      <c r="N149" s="151">
        <v>127716.77</v>
      </c>
      <c r="O149" s="150">
        <f t="shared" si="4"/>
        <v>1866735.27</v>
      </c>
      <c r="X149" s="397"/>
      <c r="Y149" s="36"/>
    </row>
    <row r="150" spans="1:25" s="35" customFormat="1" ht="15" customHeight="1" x14ac:dyDescent="0.25">
      <c r="A150" s="66" t="s">
        <v>447</v>
      </c>
      <c r="B150" s="75"/>
      <c r="C150" s="59" t="s">
        <v>2</v>
      </c>
      <c r="D150" s="59" t="s">
        <v>2</v>
      </c>
      <c r="E150" s="175" t="s">
        <v>626</v>
      </c>
      <c r="F150" s="176" t="s">
        <v>627</v>
      </c>
      <c r="G150" s="86"/>
      <c r="H150" s="339">
        <v>0</v>
      </c>
      <c r="I150" s="337"/>
      <c r="J150" s="340">
        <v>0</v>
      </c>
      <c r="K150" s="332"/>
      <c r="L150" s="340">
        <f t="shared" si="5"/>
        <v>0</v>
      </c>
      <c r="M150" s="88"/>
      <c r="N150" s="89">
        <v>0</v>
      </c>
      <c r="O150" s="87">
        <f t="shared" si="4"/>
        <v>0</v>
      </c>
      <c r="X150" s="397"/>
      <c r="Y150" s="36"/>
    </row>
    <row r="151" spans="1:25" s="34" customFormat="1" ht="15" customHeight="1" x14ac:dyDescent="0.25">
      <c r="A151" s="103"/>
      <c r="B151" s="104" t="s">
        <v>443</v>
      </c>
      <c r="C151" s="59" t="s">
        <v>443</v>
      </c>
      <c r="D151" s="59" t="s">
        <v>444</v>
      </c>
      <c r="E151" s="175" t="s">
        <v>6</v>
      </c>
      <c r="F151" s="176" t="s">
        <v>628</v>
      </c>
      <c r="G151" s="86"/>
      <c r="H151" s="358">
        <v>0</v>
      </c>
      <c r="I151" s="337"/>
      <c r="J151" s="359"/>
      <c r="K151" s="332"/>
      <c r="L151" s="359">
        <f t="shared" si="5"/>
        <v>0</v>
      </c>
      <c r="M151" s="88"/>
      <c r="N151" s="151">
        <v>0</v>
      </c>
      <c r="O151" s="150">
        <f t="shared" si="4"/>
        <v>0</v>
      </c>
      <c r="X151" s="397"/>
      <c r="Y151" s="124"/>
    </row>
    <row r="152" spans="1:25" s="34" customFormat="1" ht="15" customHeight="1" x14ac:dyDescent="0.25">
      <c r="A152" s="103"/>
      <c r="B152" s="104" t="s">
        <v>1</v>
      </c>
      <c r="C152" s="59" t="s">
        <v>1</v>
      </c>
      <c r="D152" s="59" t="s">
        <v>444</v>
      </c>
      <c r="E152" s="175" t="s">
        <v>7</v>
      </c>
      <c r="F152" s="176" t="s">
        <v>629</v>
      </c>
      <c r="G152" s="86"/>
      <c r="H152" s="358">
        <v>0</v>
      </c>
      <c r="I152" s="337"/>
      <c r="J152" s="359"/>
      <c r="K152" s="332"/>
      <c r="L152" s="359">
        <f t="shared" si="5"/>
        <v>0</v>
      </c>
      <c r="M152" s="88"/>
      <c r="N152" s="151">
        <v>0</v>
      </c>
      <c r="O152" s="150">
        <f t="shared" si="4"/>
        <v>0</v>
      </c>
      <c r="X152" s="397"/>
      <c r="Y152" s="124"/>
    </row>
    <row r="153" spans="1:25" s="34" customFormat="1" ht="15" customHeight="1" x14ac:dyDescent="0.25">
      <c r="A153" s="103"/>
      <c r="B153" s="104"/>
      <c r="C153" s="59" t="s">
        <v>2</v>
      </c>
      <c r="D153" s="59" t="s">
        <v>444</v>
      </c>
      <c r="E153" s="175" t="s">
        <v>8</v>
      </c>
      <c r="F153" s="176" t="s">
        <v>630</v>
      </c>
      <c r="G153" s="86"/>
      <c r="H153" s="358">
        <v>0</v>
      </c>
      <c r="I153" s="337"/>
      <c r="J153" s="359"/>
      <c r="K153" s="332"/>
      <c r="L153" s="359">
        <f t="shared" si="5"/>
        <v>0</v>
      </c>
      <c r="M153" s="88"/>
      <c r="N153" s="151">
        <v>0</v>
      </c>
      <c r="O153" s="150">
        <f t="shared" si="4"/>
        <v>0</v>
      </c>
      <c r="X153" s="397"/>
      <c r="Y153" s="124"/>
    </row>
    <row r="154" spans="1:25" s="83" customFormat="1" ht="15" customHeight="1" x14ac:dyDescent="0.25">
      <c r="A154" s="66" t="s">
        <v>447</v>
      </c>
      <c r="B154" s="75"/>
      <c r="C154" s="59" t="s">
        <v>2</v>
      </c>
      <c r="D154" s="59" t="s">
        <v>2</v>
      </c>
      <c r="E154" s="174" t="s">
        <v>631</v>
      </c>
      <c r="F154" s="130" t="s">
        <v>632</v>
      </c>
      <c r="G154" s="79">
        <f>SUM(G155:G157)</f>
        <v>0</v>
      </c>
      <c r="H154" s="336">
        <v>26128</v>
      </c>
      <c r="I154" s="337"/>
      <c r="J154" s="338">
        <v>0</v>
      </c>
      <c r="K154" s="332"/>
      <c r="L154" s="338">
        <f t="shared" si="5"/>
        <v>26128</v>
      </c>
      <c r="M154" s="81"/>
      <c r="N154" s="82">
        <v>0</v>
      </c>
      <c r="O154" s="80">
        <f t="shared" si="4"/>
        <v>26128</v>
      </c>
      <c r="X154" s="397"/>
      <c r="Y154" s="36"/>
    </row>
    <row r="155" spans="1:25" s="83" customFormat="1" ht="15" customHeight="1" x14ac:dyDescent="0.25">
      <c r="A155" s="66"/>
      <c r="B155" s="75" t="s">
        <v>443</v>
      </c>
      <c r="C155" s="59" t="s">
        <v>443</v>
      </c>
      <c r="D155" s="59" t="s">
        <v>444</v>
      </c>
      <c r="E155" s="175" t="s">
        <v>130</v>
      </c>
      <c r="F155" s="176" t="s">
        <v>633</v>
      </c>
      <c r="G155" s="86"/>
      <c r="H155" s="358">
        <v>26128</v>
      </c>
      <c r="I155" s="337"/>
      <c r="J155" s="359"/>
      <c r="K155" s="332"/>
      <c r="L155" s="359">
        <f t="shared" si="5"/>
        <v>26128</v>
      </c>
      <c r="M155" s="88"/>
      <c r="N155" s="151">
        <v>0</v>
      </c>
      <c r="O155" s="150">
        <f t="shared" si="4"/>
        <v>26128</v>
      </c>
      <c r="X155" s="397"/>
      <c r="Y155" s="36"/>
    </row>
    <row r="156" spans="1:25" s="83" customFormat="1" ht="15" customHeight="1" x14ac:dyDescent="0.25">
      <c r="A156" s="66"/>
      <c r="B156" s="75" t="s">
        <v>1</v>
      </c>
      <c r="C156" s="59" t="s">
        <v>1</v>
      </c>
      <c r="D156" s="59" t="s">
        <v>444</v>
      </c>
      <c r="E156" s="175" t="s">
        <v>139</v>
      </c>
      <c r="F156" s="176" t="s">
        <v>634</v>
      </c>
      <c r="G156" s="86"/>
      <c r="H156" s="358">
        <v>0</v>
      </c>
      <c r="I156" s="337"/>
      <c r="J156" s="359"/>
      <c r="K156" s="332"/>
      <c r="L156" s="359">
        <f t="shared" si="5"/>
        <v>0</v>
      </c>
      <c r="M156" s="88"/>
      <c r="N156" s="151">
        <v>0</v>
      </c>
      <c r="O156" s="150">
        <f t="shared" si="4"/>
        <v>0</v>
      </c>
      <c r="X156" s="397"/>
      <c r="Y156" s="36"/>
    </row>
    <row r="157" spans="1:25" s="83" customFormat="1" ht="15" customHeight="1" x14ac:dyDescent="0.25">
      <c r="A157" s="66"/>
      <c r="B157" s="75"/>
      <c r="C157" s="59" t="s">
        <v>2</v>
      </c>
      <c r="D157" s="59" t="s">
        <v>444</v>
      </c>
      <c r="E157" s="175" t="s">
        <v>15</v>
      </c>
      <c r="F157" s="176" t="s">
        <v>635</v>
      </c>
      <c r="G157" s="86"/>
      <c r="H157" s="358">
        <v>0</v>
      </c>
      <c r="I157" s="337"/>
      <c r="J157" s="359"/>
      <c r="K157" s="332"/>
      <c r="L157" s="359">
        <f t="shared" si="5"/>
        <v>0</v>
      </c>
      <c r="M157" s="88"/>
      <c r="N157" s="151">
        <v>0</v>
      </c>
      <c r="O157" s="150">
        <f t="shared" si="4"/>
        <v>0</v>
      </c>
      <c r="X157" s="397"/>
      <c r="Y157" s="36"/>
    </row>
    <row r="158" spans="1:25" s="83" customFormat="1" ht="15" customHeight="1" x14ac:dyDescent="0.25">
      <c r="A158" s="66" t="s">
        <v>447</v>
      </c>
      <c r="B158" s="75"/>
      <c r="C158" s="59" t="s">
        <v>2</v>
      </c>
      <c r="D158" s="59" t="s">
        <v>2</v>
      </c>
      <c r="E158" s="174" t="s">
        <v>636</v>
      </c>
      <c r="F158" s="130" t="s">
        <v>637</v>
      </c>
      <c r="G158" s="78">
        <f>SUM(G159:G161)</f>
        <v>0</v>
      </c>
      <c r="H158" s="336">
        <v>42905951.590000004</v>
      </c>
      <c r="I158" s="363"/>
      <c r="J158" s="338">
        <v>0</v>
      </c>
      <c r="K158" s="332"/>
      <c r="L158" s="338">
        <f t="shared" si="5"/>
        <v>42905951.590000004</v>
      </c>
      <c r="M158" s="81"/>
      <c r="N158" s="82">
        <v>1928498.76</v>
      </c>
      <c r="O158" s="80">
        <f t="shared" si="4"/>
        <v>40977452.830000006</v>
      </c>
      <c r="X158" s="397"/>
      <c r="Y158" s="36"/>
    </row>
    <row r="159" spans="1:25" s="83" customFormat="1" ht="15" customHeight="1" x14ac:dyDescent="0.25">
      <c r="A159" s="66"/>
      <c r="B159" s="75"/>
      <c r="C159" s="59" t="s">
        <v>2</v>
      </c>
      <c r="D159" s="59" t="s">
        <v>444</v>
      </c>
      <c r="E159" s="175" t="s">
        <v>12</v>
      </c>
      <c r="F159" s="176" t="s">
        <v>638</v>
      </c>
      <c r="G159" s="86"/>
      <c r="H159" s="339">
        <v>29675968.860000003</v>
      </c>
      <c r="I159" s="337"/>
      <c r="J159" s="340"/>
      <c r="K159" s="332"/>
      <c r="L159" s="340">
        <f t="shared" si="5"/>
        <v>29675968.860000003</v>
      </c>
      <c r="M159" s="88"/>
      <c r="N159" s="151">
        <v>825466.3899999999</v>
      </c>
      <c r="O159" s="87">
        <f t="shared" si="4"/>
        <v>28850502.470000003</v>
      </c>
      <c r="X159" s="397"/>
      <c r="Y159" s="177"/>
    </row>
    <row r="160" spans="1:25" s="83" customFormat="1" ht="15" customHeight="1" x14ac:dyDescent="0.25">
      <c r="A160" s="66"/>
      <c r="B160" s="75"/>
      <c r="C160" s="59" t="s">
        <v>2</v>
      </c>
      <c r="D160" s="59" t="s">
        <v>444</v>
      </c>
      <c r="E160" s="175" t="s">
        <v>13</v>
      </c>
      <c r="F160" s="176" t="s">
        <v>639</v>
      </c>
      <c r="G160" s="86"/>
      <c r="H160" s="339">
        <v>2860143.29</v>
      </c>
      <c r="I160" s="337"/>
      <c r="J160" s="340"/>
      <c r="K160" s="332"/>
      <c r="L160" s="340">
        <f t="shared" si="5"/>
        <v>2860143.29</v>
      </c>
      <c r="M160" s="88"/>
      <c r="N160" s="89">
        <v>0</v>
      </c>
      <c r="O160" s="87">
        <f t="shared" si="4"/>
        <v>2860143.29</v>
      </c>
      <c r="X160" s="397"/>
      <c r="Y160" s="36"/>
    </row>
    <row r="161" spans="1:25" s="83" customFormat="1" ht="15" customHeight="1" x14ac:dyDescent="0.25">
      <c r="A161" s="66"/>
      <c r="B161" s="75"/>
      <c r="C161" s="59" t="s">
        <v>2</v>
      </c>
      <c r="D161" s="59" t="s">
        <v>444</v>
      </c>
      <c r="E161" s="175" t="s">
        <v>10</v>
      </c>
      <c r="F161" s="176" t="s">
        <v>640</v>
      </c>
      <c r="G161" s="86"/>
      <c r="H161" s="339">
        <v>10369839.439999999</v>
      </c>
      <c r="I161" s="337"/>
      <c r="J161" s="340"/>
      <c r="K161" s="332"/>
      <c r="L161" s="340">
        <f t="shared" si="5"/>
        <v>10369839.439999999</v>
      </c>
      <c r="M161" s="88"/>
      <c r="N161" s="89">
        <v>1103032.3700000001</v>
      </c>
      <c r="O161" s="87">
        <f t="shared" si="4"/>
        <v>9266807.0700000003</v>
      </c>
      <c r="X161" s="397"/>
      <c r="Y161" s="36"/>
    </row>
    <row r="162" spans="1:25" s="83" customFormat="1" ht="15" customHeight="1" x14ac:dyDescent="0.25">
      <c r="A162" s="66"/>
      <c r="B162" s="75"/>
      <c r="C162" s="59" t="s">
        <v>2</v>
      </c>
      <c r="D162" s="59" t="s">
        <v>444</v>
      </c>
      <c r="E162" s="174" t="s">
        <v>5</v>
      </c>
      <c r="F162" s="130" t="s">
        <v>641</v>
      </c>
      <c r="G162" s="96"/>
      <c r="H162" s="342">
        <v>945911.48</v>
      </c>
      <c r="I162" s="363"/>
      <c r="J162" s="343"/>
      <c r="K162" s="332"/>
      <c r="L162" s="343">
        <f t="shared" si="5"/>
        <v>945911.48</v>
      </c>
      <c r="M162" s="88"/>
      <c r="N162" s="100">
        <v>7033.8</v>
      </c>
      <c r="O162" s="99">
        <f t="shared" si="4"/>
        <v>938877.67999999993</v>
      </c>
      <c r="X162" s="397"/>
      <c r="Y162" s="36"/>
    </row>
    <row r="163" spans="1:25" s="83" customFormat="1" ht="15" customHeight="1" x14ac:dyDescent="0.25">
      <c r="A163" s="66"/>
      <c r="B163" s="75"/>
      <c r="C163" s="59" t="s">
        <v>2</v>
      </c>
      <c r="D163" s="59" t="s">
        <v>444</v>
      </c>
      <c r="E163" s="174" t="s">
        <v>9</v>
      </c>
      <c r="F163" s="130" t="s">
        <v>642</v>
      </c>
      <c r="G163" s="96"/>
      <c r="H163" s="342">
        <v>4239208.55</v>
      </c>
      <c r="I163" s="363"/>
      <c r="J163" s="343"/>
      <c r="K163" s="332"/>
      <c r="L163" s="343">
        <f t="shared" si="5"/>
        <v>4239208.55</v>
      </c>
      <c r="M163" s="88"/>
      <c r="N163" s="100">
        <v>0</v>
      </c>
      <c r="O163" s="99">
        <f t="shared" si="4"/>
        <v>4239208.55</v>
      </c>
      <c r="X163" s="397"/>
      <c r="Y163" s="36"/>
    </row>
    <row r="164" spans="1:25" s="83" customFormat="1" ht="15" customHeight="1" x14ac:dyDescent="0.25">
      <c r="A164" s="66"/>
      <c r="B164" s="75"/>
      <c r="C164" s="59" t="s">
        <v>2</v>
      </c>
      <c r="D164" s="59" t="s">
        <v>444</v>
      </c>
      <c r="E164" s="174" t="s">
        <v>11</v>
      </c>
      <c r="F164" s="130" t="s">
        <v>643</v>
      </c>
      <c r="G164" s="96"/>
      <c r="H164" s="342">
        <v>0</v>
      </c>
      <c r="I164" s="363"/>
      <c r="J164" s="343"/>
      <c r="K164" s="332"/>
      <c r="L164" s="343">
        <f t="shared" si="5"/>
        <v>0</v>
      </c>
      <c r="M164" s="88"/>
      <c r="N164" s="100">
        <v>0</v>
      </c>
      <c r="O164" s="99">
        <f t="shared" si="4"/>
        <v>0</v>
      </c>
      <c r="X164" s="397"/>
      <c r="Y164" s="36"/>
    </row>
    <row r="165" spans="1:25" s="83" customFormat="1" ht="15" customHeight="1" x14ac:dyDescent="0.25">
      <c r="A165" s="66"/>
      <c r="B165" s="75"/>
      <c r="C165" s="59" t="s">
        <v>2</v>
      </c>
      <c r="D165" s="59" t="s">
        <v>444</v>
      </c>
      <c r="E165" s="174" t="s">
        <v>14</v>
      </c>
      <c r="F165" s="130" t="s">
        <v>644</v>
      </c>
      <c r="G165" s="96"/>
      <c r="H165" s="342">
        <v>22454.97</v>
      </c>
      <c r="I165" s="363"/>
      <c r="J165" s="343"/>
      <c r="K165" s="332"/>
      <c r="L165" s="343">
        <f t="shared" si="5"/>
        <v>22454.97</v>
      </c>
      <c r="M165" s="88"/>
      <c r="N165" s="100">
        <v>0</v>
      </c>
      <c r="O165" s="99">
        <f t="shared" si="4"/>
        <v>22454.97</v>
      </c>
      <c r="X165" s="397"/>
      <c r="Y165" s="36"/>
    </row>
    <row r="166" spans="1:25" s="83" customFormat="1" ht="15" customHeight="1" x14ac:dyDescent="0.25">
      <c r="A166" s="66"/>
      <c r="B166" s="75"/>
      <c r="C166" s="59" t="s">
        <v>2</v>
      </c>
      <c r="D166" s="59" t="s">
        <v>444</v>
      </c>
      <c r="E166" s="174" t="s">
        <v>16</v>
      </c>
      <c r="F166" s="178" t="s">
        <v>645</v>
      </c>
      <c r="G166" s="96"/>
      <c r="H166" s="342">
        <v>649003.87</v>
      </c>
      <c r="I166" s="363"/>
      <c r="J166" s="343"/>
      <c r="K166" s="332"/>
      <c r="L166" s="343">
        <f t="shared" si="5"/>
        <v>649003.87</v>
      </c>
      <c r="M166" s="88"/>
      <c r="N166" s="100">
        <v>14546.04</v>
      </c>
      <c r="O166" s="99">
        <f t="shared" si="4"/>
        <v>634457.82999999996</v>
      </c>
      <c r="X166" s="397"/>
      <c r="Y166" s="36"/>
    </row>
    <row r="167" spans="1:25" s="83" customFormat="1" ht="15" customHeight="1" x14ac:dyDescent="0.25">
      <c r="A167" s="66" t="s">
        <v>447</v>
      </c>
      <c r="B167" s="75" t="s">
        <v>443</v>
      </c>
      <c r="C167" s="59" t="s">
        <v>443</v>
      </c>
      <c r="D167" s="59" t="s">
        <v>2</v>
      </c>
      <c r="E167" s="174" t="s">
        <v>646</v>
      </c>
      <c r="F167" s="130" t="s">
        <v>647</v>
      </c>
      <c r="G167" s="78">
        <f>SUM(G168:G175)</f>
        <v>0</v>
      </c>
      <c r="H167" s="336">
        <v>0</v>
      </c>
      <c r="I167" s="363"/>
      <c r="J167" s="338">
        <v>0</v>
      </c>
      <c r="K167" s="367"/>
      <c r="L167" s="338">
        <f t="shared" si="5"/>
        <v>0</v>
      </c>
      <c r="M167" s="81"/>
      <c r="N167" s="82">
        <v>0</v>
      </c>
      <c r="O167" s="80">
        <f t="shared" si="4"/>
        <v>0</v>
      </c>
      <c r="X167" s="397"/>
      <c r="Y167" s="36"/>
    </row>
    <row r="168" spans="1:25" s="147" customFormat="1" ht="15" customHeight="1" x14ac:dyDescent="0.25">
      <c r="A168" s="66"/>
      <c r="B168" s="75" t="s">
        <v>443</v>
      </c>
      <c r="C168" s="59" t="s">
        <v>443</v>
      </c>
      <c r="D168" s="59" t="s">
        <v>444</v>
      </c>
      <c r="E168" s="174" t="s">
        <v>17</v>
      </c>
      <c r="F168" s="179" t="s">
        <v>648</v>
      </c>
      <c r="G168" s="139"/>
      <c r="H168" s="339">
        <v>0</v>
      </c>
      <c r="I168" s="363"/>
      <c r="J168" s="340"/>
      <c r="K168" s="368"/>
      <c r="L168" s="340">
        <f t="shared" si="5"/>
        <v>0</v>
      </c>
      <c r="M168" s="88"/>
      <c r="N168" s="89">
        <v>0</v>
      </c>
      <c r="O168" s="87">
        <f t="shared" si="4"/>
        <v>0</v>
      </c>
      <c r="X168" s="397"/>
      <c r="Y168" s="124"/>
    </row>
    <row r="169" spans="1:25" s="147" customFormat="1" ht="15" customHeight="1" x14ac:dyDescent="0.25">
      <c r="A169" s="66"/>
      <c r="B169" s="75" t="s">
        <v>443</v>
      </c>
      <c r="C169" s="59" t="s">
        <v>443</v>
      </c>
      <c r="D169" s="59" t="s">
        <v>444</v>
      </c>
      <c r="E169" s="174" t="s">
        <v>649</v>
      </c>
      <c r="F169" s="179" t="s">
        <v>650</v>
      </c>
      <c r="G169" s="139"/>
      <c r="H169" s="339">
        <v>0</v>
      </c>
      <c r="I169" s="363"/>
      <c r="J169" s="340"/>
      <c r="K169" s="368"/>
      <c r="L169" s="340">
        <f t="shared" si="5"/>
        <v>0</v>
      </c>
      <c r="M169" s="88"/>
      <c r="N169" s="89">
        <v>0</v>
      </c>
      <c r="O169" s="87">
        <f t="shared" si="4"/>
        <v>0</v>
      </c>
      <c r="X169" s="397"/>
      <c r="Y169" s="124"/>
    </row>
    <row r="170" spans="1:25" s="147" customFormat="1" ht="15" customHeight="1" x14ac:dyDescent="0.25">
      <c r="A170" s="66"/>
      <c r="B170" s="75" t="s">
        <v>443</v>
      </c>
      <c r="C170" s="59" t="s">
        <v>443</v>
      </c>
      <c r="D170" s="59" t="s">
        <v>444</v>
      </c>
      <c r="E170" s="174" t="s">
        <v>18</v>
      </c>
      <c r="F170" s="179" t="s">
        <v>651</v>
      </c>
      <c r="G170" s="139"/>
      <c r="H170" s="339">
        <v>0</v>
      </c>
      <c r="I170" s="363"/>
      <c r="J170" s="340"/>
      <c r="K170" s="368"/>
      <c r="L170" s="340">
        <f t="shared" si="5"/>
        <v>0</v>
      </c>
      <c r="M170" s="88"/>
      <c r="N170" s="89">
        <v>0</v>
      </c>
      <c r="O170" s="87">
        <f t="shared" si="4"/>
        <v>0</v>
      </c>
      <c r="X170" s="397"/>
      <c r="Y170" s="124"/>
    </row>
    <row r="171" spans="1:25" s="147" customFormat="1" ht="15" customHeight="1" x14ac:dyDescent="0.25">
      <c r="A171" s="66"/>
      <c r="B171" s="75" t="s">
        <v>443</v>
      </c>
      <c r="C171" s="59" t="s">
        <v>443</v>
      </c>
      <c r="D171" s="59" t="s">
        <v>444</v>
      </c>
      <c r="E171" s="174" t="s">
        <v>19</v>
      </c>
      <c r="F171" s="179" t="s">
        <v>652</v>
      </c>
      <c r="G171" s="139"/>
      <c r="H171" s="339">
        <v>0</v>
      </c>
      <c r="I171" s="363"/>
      <c r="J171" s="340"/>
      <c r="K171" s="368"/>
      <c r="L171" s="340">
        <f t="shared" si="5"/>
        <v>0</v>
      </c>
      <c r="M171" s="88"/>
      <c r="N171" s="89">
        <v>0</v>
      </c>
      <c r="O171" s="87">
        <f t="shared" si="4"/>
        <v>0</v>
      </c>
      <c r="X171" s="397"/>
      <c r="Y171" s="124"/>
    </row>
    <row r="172" spans="1:25" s="147" customFormat="1" ht="15" customHeight="1" x14ac:dyDescent="0.25">
      <c r="A172" s="66"/>
      <c r="B172" s="75" t="s">
        <v>443</v>
      </c>
      <c r="C172" s="59" t="s">
        <v>443</v>
      </c>
      <c r="D172" s="59" t="s">
        <v>444</v>
      </c>
      <c r="E172" s="174" t="s">
        <v>20</v>
      </c>
      <c r="F172" s="179" t="s">
        <v>653</v>
      </c>
      <c r="G172" s="139"/>
      <c r="H172" s="339">
        <v>0</v>
      </c>
      <c r="I172" s="363"/>
      <c r="J172" s="340"/>
      <c r="K172" s="368"/>
      <c r="L172" s="340">
        <f t="shared" si="5"/>
        <v>0</v>
      </c>
      <c r="M172" s="88"/>
      <c r="N172" s="89">
        <v>0</v>
      </c>
      <c r="O172" s="87">
        <f t="shared" si="4"/>
        <v>0</v>
      </c>
      <c r="X172" s="397"/>
      <c r="Y172" s="124"/>
    </row>
    <row r="173" spans="1:25" s="147" customFormat="1" ht="15" customHeight="1" x14ac:dyDescent="0.25">
      <c r="A173" s="66"/>
      <c r="B173" s="75" t="s">
        <v>443</v>
      </c>
      <c r="C173" s="59" t="s">
        <v>443</v>
      </c>
      <c r="D173" s="59" t="s">
        <v>444</v>
      </c>
      <c r="E173" s="174" t="s">
        <v>21</v>
      </c>
      <c r="F173" s="179" t="s">
        <v>654</v>
      </c>
      <c r="G173" s="139"/>
      <c r="H173" s="339">
        <v>0</v>
      </c>
      <c r="I173" s="363"/>
      <c r="J173" s="340"/>
      <c r="K173" s="368"/>
      <c r="L173" s="340">
        <f t="shared" si="5"/>
        <v>0</v>
      </c>
      <c r="M173" s="88"/>
      <c r="N173" s="89">
        <v>0</v>
      </c>
      <c r="O173" s="87">
        <f t="shared" si="4"/>
        <v>0</v>
      </c>
      <c r="X173" s="397"/>
      <c r="Y173" s="124"/>
    </row>
    <row r="174" spans="1:25" s="147" customFormat="1" ht="15" customHeight="1" x14ac:dyDescent="0.25">
      <c r="A174" s="66"/>
      <c r="B174" s="75" t="s">
        <v>443</v>
      </c>
      <c r="C174" s="59" t="s">
        <v>443</v>
      </c>
      <c r="D174" s="59" t="s">
        <v>444</v>
      </c>
      <c r="E174" s="174" t="s">
        <v>22</v>
      </c>
      <c r="F174" s="179" t="s">
        <v>655</v>
      </c>
      <c r="G174" s="139"/>
      <c r="H174" s="339">
        <v>0</v>
      </c>
      <c r="I174" s="363"/>
      <c r="J174" s="340"/>
      <c r="K174" s="368"/>
      <c r="L174" s="340">
        <f t="shared" si="5"/>
        <v>0</v>
      </c>
      <c r="M174" s="88"/>
      <c r="N174" s="89">
        <v>0</v>
      </c>
      <c r="O174" s="87">
        <f t="shared" si="4"/>
        <v>0</v>
      </c>
      <c r="X174" s="397"/>
      <c r="Y174" s="124"/>
    </row>
    <row r="175" spans="1:25" s="147" customFormat="1" ht="15" customHeight="1" x14ac:dyDescent="0.25">
      <c r="A175" s="66"/>
      <c r="B175" s="75" t="s">
        <v>443</v>
      </c>
      <c r="C175" s="59" t="s">
        <v>443</v>
      </c>
      <c r="D175" s="59" t="s">
        <v>444</v>
      </c>
      <c r="E175" s="174" t="s">
        <v>23</v>
      </c>
      <c r="F175" s="180" t="s">
        <v>656</v>
      </c>
      <c r="G175" s="139"/>
      <c r="H175" s="339">
        <v>0</v>
      </c>
      <c r="I175" s="363"/>
      <c r="J175" s="340"/>
      <c r="K175" s="368"/>
      <c r="L175" s="340">
        <f t="shared" si="5"/>
        <v>0</v>
      </c>
      <c r="M175" s="88"/>
      <c r="N175" s="89">
        <v>0</v>
      </c>
      <c r="O175" s="87">
        <f t="shared" si="4"/>
        <v>0</v>
      </c>
      <c r="X175" s="397"/>
      <c r="Y175" s="124"/>
    </row>
    <row r="176" spans="1:25" s="83" customFormat="1" ht="15" customHeight="1" x14ac:dyDescent="0.25">
      <c r="A176" s="66" t="s">
        <v>447</v>
      </c>
      <c r="B176" s="75"/>
      <c r="C176" s="59" t="s">
        <v>2</v>
      </c>
      <c r="D176" s="59" t="s">
        <v>2</v>
      </c>
      <c r="E176" s="171" t="s">
        <v>657</v>
      </c>
      <c r="F176" s="181" t="s">
        <v>658</v>
      </c>
      <c r="G176" s="144">
        <f>SUM(G177:G183)</f>
        <v>0</v>
      </c>
      <c r="H176" s="346">
        <v>2202064.1199999996</v>
      </c>
      <c r="I176" s="337"/>
      <c r="J176" s="347">
        <v>0</v>
      </c>
      <c r="K176" s="332"/>
      <c r="L176" s="347">
        <f t="shared" si="5"/>
        <v>2202064.1199999996</v>
      </c>
      <c r="M176" s="112"/>
      <c r="N176" s="113">
        <v>161131.47</v>
      </c>
      <c r="O176" s="111">
        <f t="shared" si="4"/>
        <v>2040932.6499999997</v>
      </c>
      <c r="X176" s="397"/>
      <c r="Y176" s="36"/>
    </row>
    <row r="177" spans="1:25" s="83" customFormat="1" ht="15" customHeight="1" x14ac:dyDescent="0.25">
      <c r="A177" s="66"/>
      <c r="B177" s="75"/>
      <c r="C177" s="59" t="s">
        <v>2</v>
      </c>
      <c r="D177" s="59" t="s">
        <v>444</v>
      </c>
      <c r="E177" s="174" t="s">
        <v>24</v>
      </c>
      <c r="F177" s="130" t="s">
        <v>659</v>
      </c>
      <c r="G177" s="96"/>
      <c r="H177" s="342">
        <v>163577.93</v>
      </c>
      <c r="I177" s="337"/>
      <c r="J177" s="343"/>
      <c r="K177" s="332"/>
      <c r="L177" s="343">
        <f t="shared" si="5"/>
        <v>163577.93</v>
      </c>
      <c r="M177" s="88"/>
      <c r="N177" s="100">
        <v>17268.98</v>
      </c>
      <c r="O177" s="99">
        <f t="shared" si="4"/>
        <v>146308.94999999998</v>
      </c>
      <c r="X177" s="397"/>
      <c r="Y177" s="36"/>
    </row>
    <row r="178" spans="1:25" s="83" customFormat="1" ht="15" customHeight="1" x14ac:dyDescent="0.25">
      <c r="A178" s="66"/>
      <c r="B178" s="75"/>
      <c r="C178" s="59" t="s">
        <v>2</v>
      </c>
      <c r="D178" s="59" t="s">
        <v>444</v>
      </c>
      <c r="E178" s="174" t="s">
        <v>25</v>
      </c>
      <c r="F178" s="130" t="s">
        <v>660</v>
      </c>
      <c r="G178" s="96"/>
      <c r="H178" s="342">
        <v>942841.61</v>
      </c>
      <c r="I178" s="337"/>
      <c r="J178" s="343"/>
      <c r="K178" s="332"/>
      <c r="L178" s="343">
        <f t="shared" si="5"/>
        <v>942841.61</v>
      </c>
      <c r="M178" s="88"/>
      <c r="N178" s="100">
        <v>0</v>
      </c>
      <c r="O178" s="99">
        <f t="shared" si="4"/>
        <v>942841.61</v>
      </c>
      <c r="X178" s="397"/>
      <c r="Y178" s="36"/>
    </row>
    <row r="179" spans="1:25" s="83" customFormat="1" ht="15" customHeight="1" x14ac:dyDescent="0.25">
      <c r="A179" s="66"/>
      <c r="B179" s="75"/>
      <c r="C179" s="59" t="s">
        <v>2</v>
      </c>
      <c r="D179" s="59" t="s">
        <v>444</v>
      </c>
      <c r="E179" s="174" t="s">
        <v>26</v>
      </c>
      <c r="F179" s="178" t="s">
        <v>661</v>
      </c>
      <c r="G179" s="96"/>
      <c r="H179" s="342">
        <v>219757.94</v>
      </c>
      <c r="I179" s="337"/>
      <c r="J179" s="343"/>
      <c r="K179" s="332"/>
      <c r="L179" s="343">
        <f t="shared" si="5"/>
        <v>219757.94</v>
      </c>
      <c r="M179" s="88"/>
      <c r="N179" s="100">
        <v>0</v>
      </c>
      <c r="O179" s="99">
        <f t="shared" si="4"/>
        <v>219757.94</v>
      </c>
      <c r="X179" s="397"/>
      <c r="Y179" s="36"/>
    </row>
    <row r="180" spans="1:25" s="83" customFormat="1" ht="15" customHeight="1" x14ac:dyDescent="0.25">
      <c r="A180" s="66"/>
      <c r="B180" s="75"/>
      <c r="C180" s="59" t="s">
        <v>2</v>
      </c>
      <c r="D180" s="59" t="s">
        <v>444</v>
      </c>
      <c r="E180" s="174" t="s">
        <v>27</v>
      </c>
      <c r="F180" s="178" t="s">
        <v>662</v>
      </c>
      <c r="G180" s="96"/>
      <c r="H180" s="342">
        <v>612373.48</v>
      </c>
      <c r="I180" s="337"/>
      <c r="J180" s="343"/>
      <c r="K180" s="332"/>
      <c r="L180" s="343">
        <f t="shared" si="5"/>
        <v>612373.48</v>
      </c>
      <c r="M180" s="88"/>
      <c r="N180" s="100">
        <v>0</v>
      </c>
      <c r="O180" s="99">
        <f t="shared" si="4"/>
        <v>612373.48</v>
      </c>
      <c r="X180" s="397"/>
      <c r="Y180" s="36"/>
    </row>
    <row r="181" spans="1:25" s="83" customFormat="1" ht="15" customHeight="1" x14ac:dyDescent="0.25">
      <c r="A181" s="66"/>
      <c r="B181" s="75"/>
      <c r="C181" s="59" t="s">
        <v>2</v>
      </c>
      <c r="D181" s="59" t="s">
        <v>444</v>
      </c>
      <c r="E181" s="174" t="s">
        <v>28</v>
      </c>
      <c r="F181" s="178" t="s">
        <v>663</v>
      </c>
      <c r="G181" s="96"/>
      <c r="H181" s="342">
        <v>52849.63</v>
      </c>
      <c r="I181" s="337"/>
      <c r="J181" s="343"/>
      <c r="K181" s="332"/>
      <c r="L181" s="343">
        <f t="shared" si="5"/>
        <v>52849.63</v>
      </c>
      <c r="M181" s="88"/>
      <c r="N181" s="100">
        <v>0</v>
      </c>
      <c r="O181" s="99">
        <f t="shared" si="4"/>
        <v>52849.63</v>
      </c>
      <c r="X181" s="397"/>
      <c r="Y181" s="36"/>
    </row>
    <row r="182" spans="1:25" s="83" customFormat="1" ht="15" customHeight="1" x14ac:dyDescent="0.25">
      <c r="A182" s="66"/>
      <c r="B182" s="75"/>
      <c r="C182" s="59" t="s">
        <v>2</v>
      </c>
      <c r="D182" s="59" t="s">
        <v>444</v>
      </c>
      <c r="E182" s="174" t="s">
        <v>29</v>
      </c>
      <c r="F182" s="130" t="s">
        <v>664</v>
      </c>
      <c r="G182" s="96"/>
      <c r="H182" s="342">
        <v>210663.53</v>
      </c>
      <c r="I182" s="337"/>
      <c r="J182" s="343"/>
      <c r="K182" s="332"/>
      <c r="L182" s="343">
        <f t="shared" si="5"/>
        <v>210663.53</v>
      </c>
      <c r="M182" s="88"/>
      <c r="N182" s="100">
        <v>143862.49</v>
      </c>
      <c r="O182" s="99">
        <f t="shared" si="4"/>
        <v>66801.040000000008</v>
      </c>
      <c r="X182" s="397"/>
      <c r="Y182" s="36"/>
    </row>
    <row r="183" spans="1:25" s="83" customFormat="1" ht="15" customHeight="1" x14ac:dyDescent="0.25">
      <c r="A183" s="66"/>
      <c r="B183" s="75" t="s">
        <v>443</v>
      </c>
      <c r="C183" s="59" t="s">
        <v>443</v>
      </c>
      <c r="D183" s="59" t="s">
        <v>444</v>
      </c>
      <c r="E183" s="174" t="s">
        <v>30</v>
      </c>
      <c r="F183" s="130" t="s">
        <v>665</v>
      </c>
      <c r="G183" s="96"/>
      <c r="H183" s="342">
        <v>0</v>
      </c>
      <c r="I183" s="337"/>
      <c r="J183" s="343"/>
      <c r="K183" s="332"/>
      <c r="L183" s="343">
        <f t="shared" si="5"/>
        <v>0</v>
      </c>
      <c r="M183" s="88"/>
      <c r="N183" s="100">
        <v>0</v>
      </c>
      <c r="O183" s="99">
        <f t="shared" si="4"/>
        <v>0</v>
      </c>
      <c r="X183" s="397"/>
      <c r="Y183" s="36"/>
    </row>
    <row r="184" spans="1:25" s="83" customFormat="1" ht="15" customHeight="1" x14ac:dyDescent="0.25">
      <c r="A184" s="66" t="s">
        <v>447</v>
      </c>
      <c r="B184" s="75"/>
      <c r="C184" s="59" t="s">
        <v>2</v>
      </c>
      <c r="D184" s="59" t="s">
        <v>2</v>
      </c>
      <c r="E184" s="169" t="s">
        <v>666</v>
      </c>
      <c r="F184" s="170" t="s">
        <v>667</v>
      </c>
      <c r="G184" s="117">
        <v>0</v>
      </c>
      <c r="H184" s="348">
        <v>408596525.93000007</v>
      </c>
      <c r="I184" s="337"/>
      <c r="J184" s="331">
        <v>1986043.57</v>
      </c>
      <c r="K184" s="332"/>
      <c r="L184" s="331">
        <f t="shared" si="5"/>
        <v>406610482.36000007</v>
      </c>
      <c r="M184" s="64"/>
      <c r="N184" s="118">
        <v>6705662.3500000006</v>
      </c>
      <c r="O184" s="63">
        <f t="shared" si="4"/>
        <v>401890863.58000004</v>
      </c>
      <c r="W184" s="173"/>
      <c r="X184" s="397"/>
      <c r="Y184" s="36"/>
    </row>
    <row r="185" spans="1:25" s="83" customFormat="1" ht="15" customHeight="1" x14ac:dyDescent="0.25">
      <c r="A185" s="66" t="s">
        <v>447</v>
      </c>
      <c r="B185" s="75"/>
      <c r="C185" s="59" t="s">
        <v>2</v>
      </c>
      <c r="D185" s="59" t="s">
        <v>2</v>
      </c>
      <c r="E185" s="171" t="s">
        <v>668</v>
      </c>
      <c r="F185" s="181" t="s">
        <v>669</v>
      </c>
      <c r="G185" s="109">
        <v>0</v>
      </c>
      <c r="H185" s="346">
        <v>360162396.49000007</v>
      </c>
      <c r="I185" s="337"/>
      <c r="J185" s="347">
        <v>1986043.57</v>
      </c>
      <c r="K185" s="332"/>
      <c r="L185" s="347">
        <f t="shared" si="5"/>
        <v>358176352.92000008</v>
      </c>
      <c r="M185" s="112"/>
      <c r="N185" s="113">
        <v>5129205.9800000004</v>
      </c>
      <c r="O185" s="111">
        <f t="shared" si="4"/>
        <v>355033190.51000005</v>
      </c>
      <c r="X185" s="397"/>
      <c r="Y185" s="36"/>
    </row>
    <row r="186" spans="1:25" s="83" customFormat="1" ht="15" customHeight="1" x14ac:dyDescent="0.25">
      <c r="A186" s="66" t="s">
        <v>447</v>
      </c>
      <c r="B186" s="75"/>
      <c r="C186" s="59" t="s">
        <v>2</v>
      </c>
      <c r="D186" s="59" t="s">
        <v>2</v>
      </c>
      <c r="E186" s="171" t="s">
        <v>670</v>
      </c>
      <c r="F186" s="182" t="s">
        <v>671</v>
      </c>
      <c r="G186" s="183">
        <v>0</v>
      </c>
      <c r="H186" s="369">
        <v>44834432.500000007</v>
      </c>
      <c r="I186" s="337"/>
      <c r="J186" s="370">
        <v>0</v>
      </c>
      <c r="K186" s="332"/>
      <c r="L186" s="370">
        <f t="shared" si="5"/>
        <v>44834432.500000007</v>
      </c>
      <c r="M186" s="112"/>
      <c r="N186" s="185">
        <v>2086262.4300000002</v>
      </c>
      <c r="O186" s="184">
        <f t="shared" si="4"/>
        <v>42748170.070000008</v>
      </c>
      <c r="X186" s="397"/>
      <c r="Y186" s="36"/>
    </row>
    <row r="187" spans="1:25" s="83" customFormat="1" ht="15" customHeight="1" x14ac:dyDescent="0.25">
      <c r="A187" s="66" t="s">
        <v>447</v>
      </c>
      <c r="B187" s="75"/>
      <c r="C187" s="59" t="s">
        <v>2</v>
      </c>
      <c r="D187" s="59" t="s">
        <v>2</v>
      </c>
      <c r="E187" s="174" t="s">
        <v>672</v>
      </c>
      <c r="F187" s="180" t="s">
        <v>673</v>
      </c>
      <c r="G187" s="139">
        <v>0</v>
      </c>
      <c r="H187" s="339">
        <v>44551551.500000007</v>
      </c>
      <c r="I187" s="337"/>
      <c r="J187" s="340">
        <v>0</v>
      </c>
      <c r="K187" s="332"/>
      <c r="L187" s="340">
        <f t="shared" si="5"/>
        <v>44551551.500000007</v>
      </c>
      <c r="M187" s="88"/>
      <c r="N187" s="89">
        <v>2086262.4300000002</v>
      </c>
      <c r="O187" s="87">
        <f t="shared" si="4"/>
        <v>42465289.070000008</v>
      </c>
      <c r="X187" s="397"/>
      <c r="Y187" s="36"/>
    </row>
    <row r="188" spans="1:25" s="83" customFormat="1" ht="15" customHeight="1" x14ac:dyDescent="0.25">
      <c r="A188" s="66"/>
      <c r="B188" s="75"/>
      <c r="C188" s="59" t="s">
        <v>2</v>
      </c>
      <c r="D188" s="59" t="s">
        <v>444</v>
      </c>
      <c r="E188" s="174" t="s">
        <v>31</v>
      </c>
      <c r="F188" s="179" t="s">
        <v>674</v>
      </c>
      <c r="G188" s="139"/>
      <c r="H188" s="339">
        <v>30944561.009999998</v>
      </c>
      <c r="I188" s="337"/>
      <c r="J188" s="340"/>
      <c r="K188" s="332"/>
      <c r="L188" s="340">
        <f t="shared" si="5"/>
        <v>30944561.009999998</v>
      </c>
      <c r="M188" s="88"/>
      <c r="N188" s="89">
        <v>641501.78</v>
      </c>
      <c r="O188" s="87">
        <f t="shared" si="4"/>
        <v>30303059.229999997</v>
      </c>
      <c r="X188" s="397"/>
      <c r="Y188" s="36"/>
    </row>
    <row r="189" spans="1:25" s="83" customFormat="1" ht="15" customHeight="1" x14ac:dyDescent="0.25">
      <c r="A189" s="66"/>
      <c r="B189" s="75"/>
      <c r="C189" s="59" t="s">
        <v>2</v>
      </c>
      <c r="D189" s="59" t="s">
        <v>444</v>
      </c>
      <c r="E189" s="174" t="s">
        <v>32</v>
      </c>
      <c r="F189" s="179" t="s">
        <v>675</v>
      </c>
      <c r="G189" s="139"/>
      <c r="H189" s="339">
        <v>7308884.5199999996</v>
      </c>
      <c r="I189" s="337"/>
      <c r="J189" s="340"/>
      <c r="K189" s="332"/>
      <c r="L189" s="340">
        <f t="shared" si="5"/>
        <v>7308884.5199999996</v>
      </c>
      <c r="M189" s="88"/>
      <c r="N189" s="89">
        <v>444128.13</v>
      </c>
      <c r="O189" s="87">
        <f t="shared" si="4"/>
        <v>6864756.3899999997</v>
      </c>
      <c r="X189" s="397"/>
      <c r="Y189" s="36"/>
    </row>
    <row r="190" spans="1:25" s="83" customFormat="1" ht="15" customHeight="1" x14ac:dyDescent="0.25">
      <c r="A190" s="66"/>
      <c r="B190" s="75"/>
      <c r="C190" s="59" t="s">
        <v>2</v>
      </c>
      <c r="D190" s="59" t="s">
        <v>444</v>
      </c>
      <c r="E190" s="174" t="s">
        <v>33</v>
      </c>
      <c r="F190" s="179" t="s">
        <v>676</v>
      </c>
      <c r="G190" s="139"/>
      <c r="H190" s="339">
        <v>3584497.02</v>
      </c>
      <c r="I190" s="337"/>
      <c r="J190" s="340"/>
      <c r="K190" s="332"/>
      <c r="L190" s="340">
        <f t="shared" si="5"/>
        <v>3584497.02</v>
      </c>
      <c r="M190" s="88"/>
      <c r="N190" s="89">
        <v>863919.16</v>
      </c>
      <c r="O190" s="87">
        <f t="shared" si="4"/>
        <v>2720577.86</v>
      </c>
      <c r="X190" s="397"/>
      <c r="Y190" s="36"/>
    </row>
    <row r="191" spans="1:25" s="83" customFormat="1" ht="15" customHeight="1" x14ac:dyDescent="0.25">
      <c r="A191" s="66"/>
      <c r="B191" s="75"/>
      <c r="C191" s="59" t="s">
        <v>2</v>
      </c>
      <c r="D191" s="59" t="s">
        <v>444</v>
      </c>
      <c r="E191" s="174" t="s">
        <v>35</v>
      </c>
      <c r="F191" s="180" t="s">
        <v>677</v>
      </c>
      <c r="G191" s="139"/>
      <c r="H191" s="339">
        <v>2713608.9499999997</v>
      </c>
      <c r="I191" s="337"/>
      <c r="J191" s="340"/>
      <c r="K191" s="332"/>
      <c r="L191" s="340">
        <f t="shared" si="5"/>
        <v>2713608.9499999997</v>
      </c>
      <c r="M191" s="88"/>
      <c r="N191" s="89">
        <v>136713.35999999999</v>
      </c>
      <c r="O191" s="87">
        <f t="shared" si="4"/>
        <v>2576895.59</v>
      </c>
      <c r="X191" s="397"/>
      <c r="Y191" s="36"/>
    </row>
    <row r="192" spans="1:25" s="83" customFormat="1" ht="15" customHeight="1" x14ac:dyDescent="0.25">
      <c r="A192" s="66"/>
      <c r="B192" s="75" t="s">
        <v>443</v>
      </c>
      <c r="C192" s="59" t="s">
        <v>443</v>
      </c>
      <c r="D192" s="59" t="s">
        <v>444</v>
      </c>
      <c r="E192" s="174" t="s">
        <v>117</v>
      </c>
      <c r="F192" s="179" t="s">
        <v>678</v>
      </c>
      <c r="G192" s="139"/>
      <c r="H192" s="339">
        <v>123750</v>
      </c>
      <c r="I192" s="337"/>
      <c r="J192" s="340"/>
      <c r="K192" s="332"/>
      <c r="L192" s="340">
        <f t="shared" si="5"/>
        <v>123750</v>
      </c>
      <c r="M192" s="88"/>
      <c r="N192" s="89">
        <v>0</v>
      </c>
      <c r="O192" s="87">
        <f t="shared" si="4"/>
        <v>123750</v>
      </c>
      <c r="X192" s="397"/>
      <c r="Y192" s="36"/>
    </row>
    <row r="193" spans="1:25" s="83" customFormat="1" ht="15" customHeight="1" x14ac:dyDescent="0.25">
      <c r="A193" s="66"/>
      <c r="B193" s="75" t="s">
        <v>1</v>
      </c>
      <c r="C193" s="59" t="s">
        <v>1</v>
      </c>
      <c r="D193" s="59" t="s">
        <v>444</v>
      </c>
      <c r="E193" s="174" t="s">
        <v>132</v>
      </c>
      <c r="F193" s="180" t="s">
        <v>679</v>
      </c>
      <c r="G193" s="139"/>
      <c r="H193" s="339">
        <v>159131</v>
      </c>
      <c r="I193" s="337"/>
      <c r="J193" s="340"/>
      <c r="K193" s="332"/>
      <c r="L193" s="340">
        <f t="shared" si="5"/>
        <v>159131</v>
      </c>
      <c r="M193" s="88"/>
      <c r="N193" s="89">
        <v>0</v>
      </c>
      <c r="O193" s="87">
        <f t="shared" si="4"/>
        <v>159131</v>
      </c>
      <c r="X193" s="397"/>
      <c r="Y193" s="36"/>
    </row>
    <row r="194" spans="1:25" s="83" customFormat="1" ht="15" customHeight="1" x14ac:dyDescent="0.25">
      <c r="A194" s="66" t="s">
        <v>447</v>
      </c>
      <c r="B194" s="75"/>
      <c r="C194" s="59" t="s">
        <v>2</v>
      </c>
      <c r="D194" s="59" t="s">
        <v>2</v>
      </c>
      <c r="E194" s="171" t="s">
        <v>680</v>
      </c>
      <c r="F194" s="186" t="s">
        <v>681</v>
      </c>
      <c r="G194" s="187">
        <f>SUM(G195:G197)</f>
        <v>0</v>
      </c>
      <c r="H194" s="369">
        <v>50280050.359999999</v>
      </c>
      <c r="I194" s="337"/>
      <c r="J194" s="370">
        <v>0</v>
      </c>
      <c r="K194" s="332"/>
      <c r="L194" s="370">
        <f t="shared" si="5"/>
        <v>50280050.359999999</v>
      </c>
      <c r="M194" s="112"/>
      <c r="N194" s="185">
        <v>0</v>
      </c>
      <c r="O194" s="184">
        <f t="shared" si="4"/>
        <v>50280050.359999999</v>
      </c>
      <c r="X194" s="397"/>
      <c r="Y194" s="36"/>
    </row>
    <row r="195" spans="1:25" s="83" customFormat="1" ht="15" customHeight="1" x14ac:dyDescent="0.25">
      <c r="A195" s="66"/>
      <c r="B195" s="75"/>
      <c r="C195" s="59" t="s">
        <v>2</v>
      </c>
      <c r="D195" s="59" t="s">
        <v>444</v>
      </c>
      <c r="E195" s="174" t="s">
        <v>34</v>
      </c>
      <c r="F195" s="179" t="s">
        <v>682</v>
      </c>
      <c r="G195" s="139"/>
      <c r="H195" s="339">
        <v>49869051.359999999</v>
      </c>
      <c r="I195" s="337"/>
      <c r="J195" s="340"/>
      <c r="K195" s="332"/>
      <c r="L195" s="340">
        <f t="shared" si="5"/>
        <v>49869051.359999999</v>
      </c>
      <c r="M195" s="88"/>
      <c r="N195" s="89">
        <v>0</v>
      </c>
      <c r="O195" s="87">
        <f t="shared" si="4"/>
        <v>49869051.359999999</v>
      </c>
      <c r="X195" s="397"/>
      <c r="Y195" s="36"/>
    </row>
    <row r="196" spans="1:25" s="83" customFormat="1" ht="15" customHeight="1" x14ac:dyDescent="0.25">
      <c r="A196" s="66"/>
      <c r="B196" s="75" t="s">
        <v>443</v>
      </c>
      <c r="C196" s="59" t="s">
        <v>443</v>
      </c>
      <c r="D196" s="59" t="s">
        <v>444</v>
      </c>
      <c r="E196" s="174" t="s">
        <v>116</v>
      </c>
      <c r="F196" s="180" t="s">
        <v>683</v>
      </c>
      <c r="G196" s="139"/>
      <c r="H196" s="339">
        <v>189838</v>
      </c>
      <c r="I196" s="337"/>
      <c r="J196" s="340"/>
      <c r="K196" s="332"/>
      <c r="L196" s="340">
        <f t="shared" si="5"/>
        <v>189838</v>
      </c>
      <c r="M196" s="88"/>
      <c r="N196" s="89">
        <v>0</v>
      </c>
      <c r="O196" s="87">
        <f t="shared" si="4"/>
        <v>189838</v>
      </c>
      <c r="X196" s="397"/>
      <c r="Y196" s="36"/>
    </row>
    <row r="197" spans="1:25" s="35" customFormat="1" ht="15" customHeight="1" x14ac:dyDescent="0.25">
      <c r="A197" s="103"/>
      <c r="B197" s="104" t="s">
        <v>1</v>
      </c>
      <c r="C197" s="59" t="s">
        <v>1</v>
      </c>
      <c r="D197" s="59" t="s">
        <v>444</v>
      </c>
      <c r="E197" s="174" t="s">
        <v>131</v>
      </c>
      <c r="F197" s="179" t="s">
        <v>684</v>
      </c>
      <c r="G197" s="139"/>
      <c r="H197" s="339">
        <v>221161</v>
      </c>
      <c r="I197" s="337"/>
      <c r="J197" s="340"/>
      <c r="K197" s="332"/>
      <c r="L197" s="340">
        <f t="shared" si="5"/>
        <v>221161</v>
      </c>
      <c r="M197" s="88"/>
      <c r="N197" s="89">
        <v>0</v>
      </c>
      <c r="O197" s="87">
        <f t="shared" si="4"/>
        <v>221161</v>
      </c>
      <c r="X197" s="397"/>
      <c r="Y197" s="36"/>
    </row>
    <row r="198" spans="1:25" s="35" customFormat="1" ht="15" customHeight="1" x14ac:dyDescent="0.25">
      <c r="A198" s="103" t="s">
        <v>447</v>
      </c>
      <c r="B198" s="104"/>
      <c r="C198" s="59" t="s">
        <v>2</v>
      </c>
      <c r="D198" s="59" t="s">
        <v>2</v>
      </c>
      <c r="E198" s="171" t="s">
        <v>685</v>
      </c>
      <c r="F198" s="186" t="s">
        <v>686</v>
      </c>
      <c r="G198" s="187">
        <f>SUM(G199:G206)+G215+G216</f>
        <v>0</v>
      </c>
      <c r="H198" s="369">
        <v>39924302.269999996</v>
      </c>
      <c r="I198" s="337"/>
      <c r="J198" s="370">
        <v>0</v>
      </c>
      <c r="K198" s="332"/>
      <c r="L198" s="370">
        <f t="shared" si="5"/>
        <v>39924302.269999996</v>
      </c>
      <c r="M198" s="112"/>
      <c r="N198" s="185">
        <v>64940.45</v>
      </c>
      <c r="O198" s="184">
        <f t="shared" si="4"/>
        <v>39859361.819999993</v>
      </c>
      <c r="X198" s="397"/>
      <c r="Y198" s="36"/>
    </row>
    <row r="199" spans="1:25" s="35" customFormat="1" ht="15" customHeight="1" x14ac:dyDescent="0.25">
      <c r="A199" s="103"/>
      <c r="B199" s="104" t="s">
        <v>443</v>
      </c>
      <c r="C199" s="59" t="s">
        <v>443</v>
      </c>
      <c r="D199" s="59" t="s">
        <v>444</v>
      </c>
      <c r="E199" s="174" t="s">
        <v>119</v>
      </c>
      <c r="F199" s="179" t="s">
        <v>687</v>
      </c>
      <c r="G199" s="139"/>
      <c r="H199" s="339">
        <v>13358508</v>
      </c>
      <c r="I199" s="337"/>
      <c r="J199" s="340"/>
      <c r="K199" s="332"/>
      <c r="L199" s="340">
        <f t="shared" si="5"/>
        <v>13358508</v>
      </c>
      <c r="M199" s="88"/>
      <c r="N199" s="89">
        <v>0</v>
      </c>
      <c r="O199" s="87">
        <f t="shared" si="4"/>
        <v>13358508</v>
      </c>
      <c r="X199" s="397"/>
      <c r="Y199" s="36"/>
    </row>
    <row r="200" spans="1:25" s="34" customFormat="1" ht="15" customHeight="1" x14ac:dyDescent="0.25">
      <c r="A200" s="103"/>
      <c r="B200" s="104" t="s">
        <v>443</v>
      </c>
      <c r="C200" s="59" t="s">
        <v>443</v>
      </c>
      <c r="D200" s="59" t="s">
        <v>444</v>
      </c>
      <c r="E200" s="174" t="s">
        <v>120</v>
      </c>
      <c r="F200" s="180" t="s">
        <v>688</v>
      </c>
      <c r="G200" s="139"/>
      <c r="H200" s="339">
        <v>0</v>
      </c>
      <c r="I200" s="337"/>
      <c r="J200" s="340"/>
      <c r="K200" s="332"/>
      <c r="L200" s="340">
        <f t="shared" si="5"/>
        <v>0</v>
      </c>
      <c r="M200" s="88"/>
      <c r="N200" s="89">
        <v>0</v>
      </c>
      <c r="O200" s="87">
        <f t="shared" si="4"/>
        <v>0</v>
      </c>
      <c r="X200" s="397"/>
      <c r="Y200" s="124"/>
    </row>
    <row r="201" spans="1:25" s="35" customFormat="1" ht="15" customHeight="1" x14ac:dyDescent="0.25">
      <c r="A201" s="103"/>
      <c r="B201" s="104"/>
      <c r="C201" s="59" t="s">
        <v>2</v>
      </c>
      <c r="D201" s="59" t="s">
        <v>444</v>
      </c>
      <c r="E201" s="174" t="s">
        <v>44</v>
      </c>
      <c r="F201" s="180" t="s">
        <v>689</v>
      </c>
      <c r="G201" s="139"/>
      <c r="H201" s="339">
        <v>0</v>
      </c>
      <c r="I201" s="337"/>
      <c r="J201" s="340"/>
      <c r="K201" s="332"/>
      <c r="L201" s="340">
        <f t="shared" si="5"/>
        <v>0</v>
      </c>
      <c r="M201" s="88"/>
      <c r="N201" s="89">
        <v>0</v>
      </c>
      <c r="O201" s="87">
        <f t="shared" si="4"/>
        <v>0</v>
      </c>
      <c r="X201" s="397"/>
      <c r="Y201" s="36"/>
    </row>
    <row r="202" spans="1:25" s="34" customFormat="1" ht="15" customHeight="1" x14ac:dyDescent="0.25">
      <c r="A202" s="103"/>
      <c r="B202" s="104"/>
      <c r="C202" s="59" t="s">
        <v>2</v>
      </c>
      <c r="D202" s="59" t="s">
        <v>444</v>
      </c>
      <c r="E202" s="174" t="s">
        <v>45</v>
      </c>
      <c r="F202" s="180" t="s">
        <v>690</v>
      </c>
      <c r="G202" s="139"/>
      <c r="H202" s="339">
        <v>0</v>
      </c>
      <c r="I202" s="337"/>
      <c r="J202" s="340"/>
      <c r="K202" s="332"/>
      <c r="L202" s="340">
        <f t="shared" si="5"/>
        <v>0</v>
      </c>
      <c r="M202" s="88"/>
      <c r="N202" s="89">
        <v>0</v>
      </c>
      <c r="O202" s="87">
        <f t="shared" ref="O202:O265" si="6">H202-N202</f>
        <v>0</v>
      </c>
      <c r="X202" s="397"/>
      <c r="Y202" s="124"/>
    </row>
    <row r="203" spans="1:25" s="35" customFormat="1" ht="15" customHeight="1" x14ac:dyDescent="0.25">
      <c r="A203" s="103"/>
      <c r="B203" s="104" t="s">
        <v>1</v>
      </c>
      <c r="C203" s="59" t="s">
        <v>1</v>
      </c>
      <c r="D203" s="59" t="s">
        <v>444</v>
      </c>
      <c r="E203" s="174" t="s">
        <v>134</v>
      </c>
      <c r="F203" s="179" t="s">
        <v>691</v>
      </c>
      <c r="G203" s="139"/>
      <c r="H203" s="339">
        <v>2735030</v>
      </c>
      <c r="I203" s="337"/>
      <c r="J203" s="340"/>
      <c r="K203" s="332"/>
      <c r="L203" s="340">
        <f t="shared" si="5"/>
        <v>2735030</v>
      </c>
      <c r="M203" s="88"/>
      <c r="N203" s="89">
        <v>0</v>
      </c>
      <c r="O203" s="87">
        <f t="shared" si="6"/>
        <v>2735030</v>
      </c>
      <c r="X203" s="397"/>
      <c r="Y203" s="36"/>
    </row>
    <row r="204" spans="1:25" s="34" customFormat="1" ht="15" customHeight="1" x14ac:dyDescent="0.25">
      <c r="A204" s="103"/>
      <c r="B204" s="104" t="s">
        <v>1</v>
      </c>
      <c r="C204" s="59" t="s">
        <v>1</v>
      </c>
      <c r="D204" s="59" t="s">
        <v>444</v>
      </c>
      <c r="E204" s="174" t="s">
        <v>135</v>
      </c>
      <c r="F204" s="180" t="s">
        <v>692</v>
      </c>
      <c r="G204" s="139"/>
      <c r="H204" s="339">
        <v>0</v>
      </c>
      <c r="I204" s="337"/>
      <c r="J204" s="340"/>
      <c r="K204" s="332"/>
      <c r="L204" s="340">
        <f t="shared" si="5"/>
        <v>0</v>
      </c>
      <c r="M204" s="88"/>
      <c r="N204" s="89">
        <v>0</v>
      </c>
      <c r="O204" s="87">
        <f t="shared" si="6"/>
        <v>0</v>
      </c>
      <c r="X204" s="397"/>
      <c r="Y204" s="124"/>
    </row>
    <row r="205" spans="1:25" s="35" customFormat="1" ht="15" customHeight="1" x14ac:dyDescent="0.25">
      <c r="A205" s="103"/>
      <c r="B205" s="104"/>
      <c r="C205" s="59" t="s">
        <v>2</v>
      </c>
      <c r="D205" s="59" t="s">
        <v>444</v>
      </c>
      <c r="E205" s="174" t="s">
        <v>40</v>
      </c>
      <c r="F205" s="180" t="s">
        <v>693</v>
      </c>
      <c r="G205" s="139"/>
      <c r="H205" s="339">
        <v>5624920.8300000001</v>
      </c>
      <c r="I205" s="337"/>
      <c r="J205" s="340"/>
      <c r="K205" s="332"/>
      <c r="L205" s="340">
        <f t="shared" si="5"/>
        <v>5624920.8300000001</v>
      </c>
      <c r="M205" s="88"/>
      <c r="N205" s="89">
        <v>64940.45</v>
      </c>
      <c r="O205" s="87">
        <f t="shared" si="6"/>
        <v>5559980.3799999999</v>
      </c>
      <c r="X205" s="397"/>
      <c r="Y205" s="36"/>
    </row>
    <row r="206" spans="1:25" s="35" customFormat="1" ht="15" customHeight="1" x14ac:dyDescent="0.25">
      <c r="A206" s="103" t="s">
        <v>447</v>
      </c>
      <c r="B206" s="104"/>
      <c r="C206" s="59" t="s">
        <v>2</v>
      </c>
      <c r="D206" s="59" t="s">
        <v>2</v>
      </c>
      <c r="E206" s="174" t="s">
        <v>694</v>
      </c>
      <c r="F206" s="179" t="s">
        <v>695</v>
      </c>
      <c r="G206" s="135">
        <f>SUM(G207:G214)</f>
        <v>0</v>
      </c>
      <c r="H206" s="339">
        <v>18205843.439999998</v>
      </c>
      <c r="I206" s="337"/>
      <c r="J206" s="340">
        <v>0</v>
      </c>
      <c r="K206" s="332"/>
      <c r="L206" s="340">
        <f t="shared" ref="L206:L269" si="7">+H206-J206</f>
        <v>18205843.439999998</v>
      </c>
      <c r="M206" s="88"/>
      <c r="N206" s="89">
        <v>0</v>
      </c>
      <c r="O206" s="87">
        <f t="shared" si="6"/>
        <v>18205843.439999998</v>
      </c>
      <c r="X206" s="397"/>
      <c r="Y206" s="36"/>
    </row>
    <row r="207" spans="1:25" s="35" customFormat="1" ht="15" customHeight="1" x14ac:dyDescent="0.25">
      <c r="A207" s="103"/>
      <c r="B207" s="104"/>
      <c r="C207" s="59" t="s">
        <v>2</v>
      </c>
      <c r="D207" s="59" t="s">
        <v>444</v>
      </c>
      <c r="E207" s="175" t="s">
        <v>121</v>
      </c>
      <c r="F207" s="176" t="s">
        <v>696</v>
      </c>
      <c r="G207" s="86"/>
      <c r="H207" s="339">
        <v>2893868</v>
      </c>
      <c r="I207" s="337"/>
      <c r="J207" s="340"/>
      <c r="K207" s="332"/>
      <c r="L207" s="340">
        <f t="shared" si="7"/>
        <v>2893868</v>
      </c>
      <c r="M207" s="88"/>
      <c r="N207" s="89">
        <v>0</v>
      </c>
      <c r="O207" s="87">
        <f t="shared" si="6"/>
        <v>2893868</v>
      </c>
      <c r="X207" s="397"/>
      <c r="Y207" s="36"/>
    </row>
    <row r="208" spans="1:25" s="35" customFormat="1" ht="15" customHeight="1" x14ac:dyDescent="0.25">
      <c r="A208" s="103"/>
      <c r="B208" s="104"/>
      <c r="C208" s="59" t="s">
        <v>2</v>
      </c>
      <c r="D208" s="59" t="s">
        <v>444</v>
      </c>
      <c r="E208" s="175" t="s">
        <v>122</v>
      </c>
      <c r="F208" s="176" t="s">
        <v>697</v>
      </c>
      <c r="G208" s="86"/>
      <c r="H208" s="339">
        <v>0</v>
      </c>
      <c r="I208" s="337"/>
      <c r="J208" s="340"/>
      <c r="K208" s="332"/>
      <c r="L208" s="340">
        <f t="shared" si="7"/>
        <v>0</v>
      </c>
      <c r="M208" s="88"/>
      <c r="N208" s="89">
        <v>0</v>
      </c>
      <c r="O208" s="87">
        <f t="shared" si="6"/>
        <v>0</v>
      </c>
      <c r="X208" s="397"/>
      <c r="Y208" s="36"/>
    </row>
    <row r="209" spans="1:25" s="35" customFormat="1" ht="15" customHeight="1" x14ac:dyDescent="0.25">
      <c r="A209" s="103"/>
      <c r="B209" s="104"/>
      <c r="C209" s="59" t="s">
        <v>2</v>
      </c>
      <c r="D209" s="59" t="s">
        <v>444</v>
      </c>
      <c r="E209" s="175" t="s">
        <v>123</v>
      </c>
      <c r="F209" s="176" t="s">
        <v>698</v>
      </c>
      <c r="G209" s="86"/>
      <c r="H209" s="339">
        <v>1538342</v>
      </c>
      <c r="I209" s="337"/>
      <c r="J209" s="340"/>
      <c r="K209" s="332"/>
      <c r="L209" s="340">
        <f t="shared" si="7"/>
        <v>1538342</v>
      </c>
      <c r="M209" s="88"/>
      <c r="N209" s="89">
        <v>0</v>
      </c>
      <c r="O209" s="87">
        <f t="shared" si="6"/>
        <v>1538342</v>
      </c>
      <c r="X209" s="397"/>
      <c r="Y209" s="36"/>
    </row>
    <row r="210" spans="1:25" s="35" customFormat="1" ht="15" customHeight="1" x14ac:dyDescent="0.25">
      <c r="A210" s="103"/>
      <c r="B210" s="104"/>
      <c r="C210" s="59" t="s">
        <v>2</v>
      </c>
      <c r="D210" s="59" t="s">
        <v>444</v>
      </c>
      <c r="E210" s="175" t="s">
        <v>124</v>
      </c>
      <c r="F210" s="176" t="s">
        <v>699</v>
      </c>
      <c r="G210" s="86"/>
      <c r="H210" s="339">
        <v>0</v>
      </c>
      <c r="I210" s="337"/>
      <c r="J210" s="340"/>
      <c r="K210" s="332"/>
      <c r="L210" s="340">
        <f t="shared" si="7"/>
        <v>0</v>
      </c>
      <c r="M210" s="88"/>
      <c r="N210" s="89">
        <v>0</v>
      </c>
      <c r="O210" s="87">
        <f t="shared" si="6"/>
        <v>0</v>
      </c>
      <c r="X210" s="397"/>
      <c r="Y210" s="36"/>
    </row>
    <row r="211" spans="1:25" s="35" customFormat="1" ht="15" customHeight="1" x14ac:dyDescent="0.25">
      <c r="A211" s="103"/>
      <c r="B211" s="104"/>
      <c r="C211" s="59" t="s">
        <v>2</v>
      </c>
      <c r="D211" s="59" t="s">
        <v>444</v>
      </c>
      <c r="E211" s="175" t="s">
        <v>42</v>
      </c>
      <c r="F211" s="176" t="s">
        <v>700</v>
      </c>
      <c r="G211" s="86"/>
      <c r="H211" s="339">
        <v>0</v>
      </c>
      <c r="I211" s="337"/>
      <c r="J211" s="340"/>
      <c r="K211" s="332"/>
      <c r="L211" s="340">
        <f t="shared" si="7"/>
        <v>0</v>
      </c>
      <c r="M211" s="88"/>
      <c r="N211" s="89">
        <v>0</v>
      </c>
      <c r="O211" s="87">
        <f t="shared" si="6"/>
        <v>0</v>
      </c>
      <c r="X211" s="397"/>
      <c r="Y211" s="36"/>
    </row>
    <row r="212" spans="1:25" s="35" customFormat="1" ht="15" customHeight="1" x14ac:dyDescent="0.25">
      <c r="A212" s="103"/>
      <c r="B212" s="104"/>
      <c r="C212" s="59" t="s">
        <v>2</v>
      </c>
      <c r="D212" s="59" t="s">
        <v>444</v>
      </c>
      <c r="E212" s="175" t="s">
        <v>43</v>
      </c>
      <c r="F212" s="176" t="s">
        <v>701</v>
      </c>
      <c r="G212" s="86"/>
      <c r="H212" s="339">
        <v>0</v>
      </c>
      <c r="I212" s="337"/>
      <c r="J212" s="340"/>
      <c r="K212" s="332"/>
      <c r="L212" s="340">
        <f t="shared" si="7"/>
        <v>0</v>
      </c>
      <c r="M212" s="88"/>
      <c r="N212" s="89">
        <v>0</v>
      </c>
      <c r="O212" s="87">
        <f t="shared" si="6"/>
        <v>0</v>
      </c>
      <c r="X212" s="397"/>
      <c r="Y212" s="36"/>
    </row>
    <row r="213" spans="1:25" s="35" customFormat="1" ht="15" customHeight="1" x14ac:dyDescent="0.25">
      <c r="A213" s="103"/>
      <c r="B213" s="104"/>
      <c r="C213" s="59" t="s">
        <v>2</v>
      </c>
      <c r="D213" s="59" t="s">
        <v>444</v>
      </c>
      <c r="E213" s="175" t="s">
        <v>41</v>
      </c>
      <c r="F213" s="176" t="s">
        <v>702</v>
      </c>
      <c r="G213" s="86"/>
      <c r="H213" s="339">
        <v>13773633.439999999</v>
      </c>
      <c r="I213" s="337"/>
      <c r="J213" s="340"/>
      <c r="K213" s="332"/>
      <c r="L213" s="340">
        <f t="shared" si="7"/>
        <v>13773633.439999999</v>
      </c>
      <c r="M213" s="88"/>
      <c r="N213" s="89">
        <v>0</v>
      </c>
      <c r="O213" s="87">
        <f t="shared" si="6"/>
        <v>13773633.439999999</v>
      </c>
      <c r="X213" s="397"/>
      <c r="Y213" s="36"/>
    </row>
    <row r="214" spans="1:25" s="35" customFormat="1" ht="15" customHeight="1" x14ac:dyDescent="0.25">
      <c r="A214" s="103"/>
      <c r="B214" s="104"/>
      <c r="C214" s="59" t="s">
        <v>2</v>
      </c>
      <c r="D214" s="59" t="s">
        <v>444</v>
      </c>
      <c r="E214" s="175" t="s">
        <v>47</v>
      </c>
      <c r="F214" s="188" t="s">
        <v>703</v>
      </c>
      <c r="G214" s="86"/>
      <c r="H214" s="339">
        <v>0</v>
      </c>
      <c r="I214" s="337"/>
      <c r="J214" s="340"/>
      <c r="K214" s="332"/>
      <c r="L214" s="340">
        <f t="shared" si="7"/>
        <v>0</v>
      </c>
      <c r="M214" s="88"/>
      <c r="N214" s="89">
        <v>0</v>
      </c>
      <c r="O214" s="87">
        <f t="shared" si="6"/>
        <v>0</v>
      </c>
      <c r="X214" s="397"/>
      <c r="Y214" s="36"/>
    </row>
    <row r="215" spans="1:25" s="35" customFormat="1" ht="15" customHeight="1" x14ac:dyDescent="0.25">
      <c r="A215" s="103"/>
      <c r="B215" s="104"/>
      <c r="C215" s="59" t="s">
        <v>2</v>
      </c>
      <c r="D215" s="59" t="s">
        <v>444</v>
      </c>
      <c r="E215" s="174" t="s">
        <v>46</v>
      </c>
      <c r="F215" s="179" t="s">
        <v>704</v>
      </c>
      <c r="G215" s="139"/>
      <c r="H215" s="339">
        <v>0</v>
      </c>
      <c r="I215" s="337"/>
      <c r="J215" s="340"/>
      <c r="K215" s="332"/>
      <c r="L215" s="340">
        <f t="shared" si="7"/>
        <v>0</v>
      </c>
      <c r="M215" s="88"/>
      <c r="N215" s="89">
        <v>0</v>
      </c>
      <c r="O215" s="87">
        <f t="shared" si="6"/>
        <v>0</v>
      </c>
      <c r="X215" s="397"/>
      <c r="Y215" s="36"/>
    </row>
    <row r="216" spans="1:25" s="35" customFormat="1" ht="39" customHeight="1" x14ac:dyDescent="0.25">
      <c r="A216" s="103"/>
      <c r="B216" s="104"/>
      <c r="C216" s="59" t="s">
        <v>2</v>
      </c>
      <c r="D216" s="59" t="s">
        <v>444</v>
      </c>
      <c r="E216" s="175" t="s">
        <v>48</v>
      </c>
      <c r="F216" s="188" t="s">
        <v>705</v>
      </c>
      <c r="G216" s="86"/>
      <c r="H216" s="339">
        <v>0</v>
      </c>
      <c r="I216" s="337"/>
      <c r="J216" s="340"/>
      <c r="K216" s="332"/>
      <c r="L216" s="340">
        <f t="shared" si="7"/>
        <v>0</v>
      </c>
      <c r="M216" s="88"/>
      <c r="N216" s="89">
        <v>0</v>
      </c>
      <c r="O216" s="87">
        <f t="shared" si="6"/>
        <v>0</v>
      </c>
      <c r="X216" s="397"/>
      <c r="Y216" s="36"/>
    </row>
    <row r="217" spans="1:25" s="83" customFormat="1" ht="15" customHeight="1" x14ac:dyDescent="0.25">
      <c r="A217" s="66" t="s">
        <v>447</v>
      </c>
      <c r="B217" s="75"/>
      <c r="C217" s="59" t="s">
        <v>2</v>
      </c>
      <c r="D217" s="59" t="s">
        <v>2</v>
      </c>
      <c r="E217" s="171" t="s">
        <v>706</v>
      </c>
      <c r="F217" s="182" t="s">
        <v>707</v>
      </c>
      <c r="G217" s="187">
        <f>SUM(G218:G222)</f>
        <v>0</v>
      </c>
      <c r="H217" s="369">
        <v>32808106.640000001</v>
      </c>
      <c r="I217" s="337"/>
      <c r="J217" s="370">
        <v>0</v>
      </c>
      <c r="K217" s="332"/>
      <c r="L217" s="370">
        <f t="shared" si="7"/>
        <v>32808106.640000001</v>
      </c>
      <c r="M217" s="112"/>
      <c r="N217" s="185">
        <v>0</v>
      </c>
      <c r="O217" s="184">
        <f t="shared" si="6"/>
        <v>32808106.640000001</v>
      </c>
      <c r="X217" s="397"/>
      <c r="Y217" s="36"/>
    </row>
    <row r="218" spans="1:25" s="83" customFormat="1" ht="15" customHeight="1" x14ac:dyDescent="0.25">
      <c r="A218" s="66"/>
      <c r="B218" s="75" t="s">
        <v>443</v>
      </c>
      <c r="C218" s="59" t="s">
        <v>443</v>
      </c>
      <c r="D218" s="59" t="s">
        <v>444</v>
      </c>
      <c r="E218" s="174" t="s">
        <v>49</v>
      </c>
      <c r="F218" s="179" t="s">
        <v>708</v>
      </c>
      <c r="G218" s="139"/>
      <c r="H218" s="339">
        <v>254675</v>
      </c>
      <c r="I218" s="337"/>
      <c r="J218" s="340"/>
      <c r="K218" s="332"/>
      <c r="L218" s="340">
        <f t="shared" si="7"/>
        <v>254675</v>
      </c>
      <c r="M218" s="88"/>
      <c r="N218" s="89">
        <v>0</v>
      </c>
      <c r="O218" s="87">
        <f t="shared" si="6"/>
        <v>254675</v>
      </c>
      <c r="X218" s="397"/>
      <c r="Y218" s="36"/>
    </row>
    <row r="219" spans="1:25" s="83" customFormat="1" ht="15" customHeight="1" x14ac:dyDescent="0.25">
      <c r="A219" s="66"/>
      <c r="B219" s="75"/>
      <c r="C219" s="59" t="s">
        <v>2</v>
      </c>
      <c r="D219" s="59" t="s">
        <v>444</v>
      </c>
      <c r="E219" s="174" t="s">
        <v>50</v>
      </c>
      <c r="F219" s="180" t="s">
        <v>709</v>
      </c>
      <c r="G219" s="139"/>
      <c r="H219" s="339">
        <v>0</v>
      </c>
      <c r="I219" s="337"/>
      <c r="J219" s="340"/>
      <c r="K219" s="332"/>
      <c r="L219" s="340">
        <f t="shared" si="7"/>
        <v>0</v>
      </c>
      <c r="M219" s="88"/>
      <c r="N219" s="89">
        <v>0</v>
      </c>
      <c r="O219" s="87">
        <f t="shared" si="6"/>
        <v>0</v>
      </c>
      <c r="X219" s="397"/>
      <c r="Y219" s="36"/>
    </row>
    <row r="220" spans="1:25" s="83" customFormat="1" ht="15" customHeight="1" x14ac:dyDescent="0.25">
      <c r="A220" s="66"/>
      <c r="B220" s="75" t="s">
        <v>532</v>
      </c>
      <c r="C220" s="59" t="s">
        <v>532</v>
      </c>
      <c r="D220" s="59" t="s">
        <v>444</v>
      </c>
      <c r="E220" s="174" t="s">
        <v>51</v>
      </c>
      <c r="F220" s="180" t="s">
        <v>710</v>
      </c>
      <c r="G220" s="139"/>
      <c r="H220" s="339">
        <v>0</v>
      </c>
      <c r="I220" s="337"/>
      <c r="J220" s="340"/>
      <c r="K220" s="332"/>
      <c r="L220" s="340">
        <f t="shared" si="7"/>
        <v>0</v>
      </c>
      <c r="M220" s="88"/>
      <c r="N220" s="89">
        <v>0</v>
      </c>
      <c r="O220" s="87">
        <f t="shared" si="6"/>
        <v>0</v>
      </c>
      <c r="X220" s="397"/>
      <c r="Y220" s="36"/>
    </row>
    <row r="221" spans="1:25" s="83" customFormat="1" ht="15" customHeight="1" x14ac:dyDescent="0.25">
      <c r="A221" s="66"/>
      <c r="B221" s="75"/>
      <c r="C221" s="59" t="s">
        <v>2</v>
      </c>
      <c r="D221" s="59" t="s">
        <v>444</v>
      </c>
      <c r="E221" s="174" t="s">
        <v>52</v>
      </c>
      <c r="F221" s="179" t="s">
        <v>711</v>
      </c>
      <c r="G221" s="139"/>
      <c r="H221" s="339">
        <v>32340431.640000001</v>
      </c>
      <c r="I221" s="337"/>
      <c r="J221" s="340"/>
      <c r="K221" s="332"/>
      <c r="L221" s="340">
        <f t="shared" si="7"/>
        <v>32340431.640000001</v>
      </c>
      <c r="M221" s="88"/>
      <c r="N221" s="89">
        <v>0</v>
      </c>
      <c r="O221" s="87">
        <f t="shared" si="6"/>
        <v>32340431.640000001</v>
      </c>
      <c r="X221" s="397"/>
      <c r="Y221" s="36"/>
    </row>
    <row r="222" spans="1:25" s="83" customFormat="1" ht="15" customHeight="1" x14ac:dyDescent="0.25">
      <c r="A222" s="66"/>
      <c r="B222" s="75"/>
      <c r="C222" s="59" t="s">
        <v>2</v>
      </c>
      <c r="D222" s="59" t="s">
        <v>444</v>
      </c>
      <c r="E222" s="174" t="s">
        <v>53</v>
      </c>
      <c r="F222" s="179" t="s">
        <v>712</v>
      </c>
      <c r="G222" s="139"/>
      <c r="H222" s="339">
        <v>213000</v>
      </c>
      <c r="I222" s="337"/>
      <c r="J222" s="340"/>
      <c r="K222" s="332"/>
      <c r="L222" s="340">
        <f t="shared" si="7"/>
        <v>213000</v>
      </c>
      <c r="M222" s="88"/>
      <c r="N222" s="89">
        <v>0</v>
      </c>
      <c r="O222" s="87">
        <f t="shared" si="6"/>
        <v>213000</v>
      </c>
      <c r="X222" s="397"/>
      <c r="Y222" s="36"/>
    </row>
    <row r="223" spans="1:25" s="83" customFormat="1" ht="15" customHeight="1" x14ac:dyDescent="0.25">
      <c r="A223" s="66" t="s">
        <v>447</v>
      </c>
      <c r="B223" s="75"/>
      <c r="C223" s="59" t="s">
        <v>2</v>
      </c>
      <c r="D223" s="59" t="s">
        <v>2</v>
      </c>
      <c r="E223" s="171" t="s">
        <v>713</v>
      </c>
      <c r="F223" s="186" t="s">
        <v>714</v>
      </c>
      <c r="G223" s="187">
        <f>SUM(G224:G227)</f>
        <v>0</v>
      </c>
      <c r="H223" s="369">
        <v>1880514.11</v>
      </c>
      <c r="I223" s="337"/>
      <c r="J223" s="370">
        <v>0</v>
      </c>
      <c r="K223" s="332"/>
      <c r="L223" s="370">
        <f t="shared" si="7"/>
        <v>1880514.11</v>
      </c>
      <c r="M223" s="112"/>
      <c r="N223" s="185">
        <v>0</v>
      </c>
      <c r="O223" s="184">
        <f t="shared" si="6"/>
        <v>1880514.11</v>
      </c>
      <c r="X223" s="397"/>
      <c r="Y223" s="36"/>
    </row>
    <row r="224" spans="1:25" s="83" customFormat="1" ht="15" customHeight="1" x14ac:dyDescent="0.25">
      <c r="A224" s="66"/>
      <c r="B224" s="75" t="s">
        <v>443</v>
      </c>
      <c r="C224" s="59" t="s">
        <v>443</v>
      </c>
      <c r="D224" s="59" t="s">
        <v>444</v>
      </c>
      <c r="E224" s="174" t="s">
        <v>71</v>
      </c>
      <c r="F224" s="179" t="s">
        <v>715</v>
      </c>
      <c r="G224" s="139"/>
      <c r="H224" s="339">
        <v>0</v>
      </c>
      <c r="I224" s="337"/>
      <c r="J224" s="340"/>
      <c r="K224" s="332"/>
      <c r="L224" s="340">
        <f t="shared" si="7"/>
        <v>0</v>
      </c>
      <c r="M224" s="88"/>
      <c r="N224" s="89">
        <v>0</v>
      </c>
      <c r="O224" s="87">
        <f t="shared" si="6"/>
        <v>0</v>
      </c>
      <c r="X224" s="397"/>
      <c r="Y224" s="36"/>
    </row>
    <row r="225" spans="1:25" s="83" customFormat="1" ht="15" customHeight="1" x14ac:dyDescent="0.25">
      <c r="A225" s="66"/>
      <c r="B225" s="75"/>
      <c r="C225" s="59" t="s">
        <v>2</v>
      </c>
      <c r="D225" s="59" t="s">
        <v>444</v>
      </c>
      <c r="E225" s="174" t="s">
        <v>72</v>
      </c>
      <c r="F225" s="179" t="s">
        <v>716</v>
      </c>
      <c r="G225" s="139"/>
      <c r="H225" s="339">
        <v>0</v>
      </c>
      <c r="I225" s="337"/>
      <c r="J225" s="340"/>
      <c r="K225" s="332"/>
      <c r="L225" s="340">
        <f t="shared" si="7"/>
        <v>0</v>
      </c>
      <c r="M225" s="88"/>
      <c r="N225" s="89">
        <v>0</v>
      </c>
      <c r="O225" s="87">
        <f t="shared" si="6"/>
        <v>0</v>
      </c>
      <c r="X225" s="397"/>
      <c r="Y225" s="36"/>
    </row>
    <row r="226" spans="1:25" s="35" customFormat="1" ht="15" customHeight="1" x14ac:dyDescent="0.25">
      <c r="A226" s="103"/>
      <c r="B226" s="104" t="s">
        <v>1</v>
      </c>
      <c r="C226" s="59" t="s">
        <v>1</v>
      </c>
      <c r="D226" s="59" t="s">
        <v>444</v>
      </c>
      <c r="E226" s="174" t="s">
        <v>73</v>
      </c>
      <c r="F226" s="180" t="s">
        <v>717</v>
      </c>
      <c r="G226" s="139"/>
      <c r="H226" s="339">
        <v>3248.8</v>
      </c>
      <c r="I226" s="337"/>
      <c r="J226" s="340"/>
      <c r="K226" s="332"/>
      <c r="L226" s="340">
        <f t="shared" si="7"/>
        <v>3248.8</v>
      </c>
      <c r="M226" s="88"/>
      <c r="N226" s="89">
        <v>0</v>
      </c>
      <c r="O226" s="87">
        <f t="shared" si="6"/>
        <v>3248.8</v>
      </c>
      <c r="X226" s="397"/>
      <c r="Y226" s="36"/>
    </row>
    <row r="227" spans="1:25" s="35" customFormat="1" ht="15" customHeight="1" x14ac:dyDescent="0.25">
      <c r="A227" s="103"/>
      <c r="B227" s="104"/>
      <c r="C227" s="59" t="s">
        <v>2</v>
      </c>
      <c r="D227" s="59" t="s">
        <v>444</v>
      </c>
      <c r="E227" s="174" t="s">
        <v>67</v>
      </c>
      <c r="F227" s="179" t="s">
        <v>718</v>
      </c>
      <c r="G227" s="139"/>
      <c r="H227" s="339">
        <v>1877265.31</v>
      </c>
      <c r="I227" s="337"/>
      <c r="J227" s="340"/>
      <c r="K227" s="332"/>
      <c r="L227" s="340">
        <f t="shared" si="7"/>
        <v>1877265.31</v>
      </c>
      <c r="M227" s="88"/>
      <c r="N227" s="89">
        <v>0</v>
      </c>
      <c r="O227" s="87">
        <f t="shared" si="6"/>
        <v>1877265.31</v>
      </c>
      <c r="X227" s="397"/>
      <c r="Y227" s="36"/>
    </row>
    <row r="228" spans="1:25" s="35" customFormat="1" ht="15" customHeight="1" x14ac:dyDescent="0.25">
      <c r="A228" s="103" t="s">
        <v>447</v>
      </c>
      <c r="B228" s="104"/>
      <c r="C228" s="59" t="s">
        <v>2</v>
      </c>
      <c r="D228" s="59" t="s">
        <v>2</v>
      </c>
      <c r="E228" s="171" t="s">
        <v>719</v>
      </c>
      <c r="F228" s="186" t="s">
        <v>720</v>
      </c>
      <c r="G228" s="187">
        <f>SUM(G229:G232)</f>
        <v>0</v>
      </c>
      <c r="H228" s="369">
        <v>4930711.88</v>
      </c>
      <c r="I228" s="337"/>
      <c r="J228" s="370">
        <v>0</v>
      </c>
      <c r="K228" s="332"/>
      <c r="L228" s="370">
        <f t="shared" si="7"/>
        <v>4930711.88</v>
      </c>
      <c r="M228" s="112"/>
      <c r="N228" s="185">
        <v>0</v>
      </c>
      <c r="O228" s="184">
        <f t="shared" si="6"/>
        <v>4930711.88</v>
      </c>
      <c r="X228" s="397"/>
      <c r="Y228" s="36"/>
    </row>
    <row r="229" spans="1:25" s="35" customFormat="1" ht="15" customHeight="1" x14ac:dyDescent="0.25">
      <c r="A229" s="103"/>
      <c r="B229" s="104" t="s">
        <v>443</v>
      </c>
      <c r="C229" s="59" t="s">
        <v>443</v>
      </c>
      <c r="D229" s="59" t="s">
        <v>444</v>
      </c>
      <c r="E229" s="174" t="s">
        <v>68</v>
      </c>
      <c r="F229" s="180" t="s">
        <v>721</v>
      </c>
      <c r="G229" s="139"/>
      <c r="H229" s="339">
        <v>0</v>
      </c>
      <c r="I229" s="337"/>
      <c r="J229" s="340"/>
      <c r="K229" s="332"/>
      <c r="L229" s="340">
        <f t="shared" si="7"/>
        <v>0</v>
      </c>
      <c r="M229" s="88"/>
      <c r="N229" s="89">
        <v>0</v>
      </c>
      <c r="O229" s="87">
        <f t="shared" si="6"/>
        <v>0</v>
      </c>
      <c r="X229" s="397"/>
      <c r="Y229" s="36"/>
    </row>
    <row r="230" spans="1:25" s="35" customFormat="1" ht="15" customHeight="1" x14ac:dyDescent="0.25">
      <c r="A230" s="103"/>
      <c r="B230" s="104"/>
      <c r="C230" s="59" t="s">
        <v>2</v>
      </c>
      <c r="D230" s="59" t="s">
        <v>444</v>
      </c>
      <c r="E230" s="174" t="s">
        <v>69</v>
      </c>
      <c r="F230" s="180" t="s">
        <v>722</v>
      </c>
      <c r="G230" s="139"/>
      <c r="H230" s="339">
        <v>0</v>
      </c>
      <c r="I230" s="337"/>
      <c r="J230" s="340"/>
      <c r="K230" s="332"/>
      <c r="L230" s="340">
        <f t="shared" si="7"/>
        <v>0</v>
      </c>
      <c r="M230" s="88"/>
      <c r="N230" s="89">
        <v>0</v>
      </c>
      <c r="O230" s="87">
        <f t="shared" si="6"/>
        <v>0</v>
      </c>
      <c r="X230" s="397"/>
      <c r="Y230" s="36"/>
    </row>
    <row r="231" spans="1:25" s="35" customFormat="1" ht="15" customHeight="1" x14ac:dyDescent="0.25">
      <c r="A231" s="103"/>
      <c r="B231" s="104" t="s">
        <v>1</v>
      </c>
      <c r="C231" s="59" t="s">
        <v>1</v>
      </c>
      <c r="D231" s="59" t="s">
        <v>444</v>
      </c>
      <c r="E231" s="174" t="s">
        <v>70</v>
      </c>
      <c r="F231" s="180" t="s">
        <v>723</v>
      </c>
      <c r="G231" s="139"/>
      <c r="H231" s="339">
        <v>0</v>
      </c>
      <c r="I231" s="337"/>
      <c r="J231" s="340"/>
      <c r="K231" s="332"/>
      <c r="L231" s="340">
        <f t="shared" si="7"/>
        <v>0</v>
      </c>
      <c r="M231" s="88"/>
      <c r="N231" s="89">
        <v>0</v>
      </c>
      <c r="O231" s="87">
        <f t="shared" si="6"/>
        <v>0</v>
      </c>
      <c r="X231" s="397"/>
      <c r="Y231" s="36"/>
    </row>
    <row r="232" spans="1:25" s="35" customFormat="1" ht="15" customHeight="1" x14ac:dyDescent="0.25">
      <c r="A232" s="103"/>
      <c r="B232" s="104"/>
      <c r="C232" s="59" t="s">
        <v>2</v>
      </c>
      <c r="D232" s="59" t="s">
        <v>444</v>
      </c>
      <c r="E232" s="174" t="s">
        <v>66</v>
      </c>
      <c r="F232" s="180" t="s">
        <v>724</v>
      </c>
      <c r="G232" s="139"/>
      <c r="H232" s="339">
        <v>4930711.88</v>
      </c>
      <c r="I232" s="337"/>
      <c r="J232" s="340"/>
      <c r="K232" s="332"/>
      <c r="L232" s="340">
        <f t="shared" si="7"/>
        <v>4930711.88</v>
      </c>
      <c r="M232" s="88"/>
      <c r="N232" s="89">
        <v>0</v>
      </c>
      <c r="O232" s="87">
        <f t="shared" si="6"/>
        <v>4930711.88</v>
      </c>
      <c r="X232" s="397"/>
      <c r="Y232" s="36"/>
    </row>
    <row r="233" spans="1:25" s="35" customFormat="1" ht="15" customHeight="1" x14ac:dyDescent="0.25">
      <c r="A233" s="103" t="s">
        <v>447</v>
      </c>
      <c r="B233" s="104"/>
      <c r="C233" s="59" t="s">
        <v>2</v>
      </c>
      <c r="D233" s="59" t="s">
        <v>2</v>
      </c>
      <c r="E233" s="171" t="s">
        <v>725</v>
      </c>
      <c r="F233" s="186" t="s">
        <v>726</v>
      </c>
      <c r="G233" s="187">
        <f>SUM(G234:G237)</f>
        <v>0</v>
      </c>
      <c r="H233" s="369">
        <v>100100391.97</v>
      </c>
      <c r="I233" s="337"/>
      <c r="J233" s="370">
        <v>0</v>
      </c>
      <c r="K233" s="332"/>
      <c r="L233" s="370">
        <f t="shared" si="7"/>
        <v>100100391.97</v>
      </c>
      <c r="M233" s="112"/>
      <c r="N233" s="185">
        <v>0</v>
      </c>
      <c r="O233" s="184">
        <f t="shared" si="6"/>
        <v>100100391.97</v>
      </c>
      <c r="X233" s="397"/>
      <c r="Y233" s="36"/>
    </row>
    <row r="234" spans="1:25" s="35" customFormat="1" ht="15" customHeight="1" x14ac:dyDescent="0.25">
      <c r="A234" s="103"/>
      <c r="B234" s="104" t="s">
        <v>443</v>
      </c>
      <c r="C234" s="59" t="s">
        <v>443</v>
      </c>
      <c r="D234" s="59" t="s">
        <v>444</v>
      </c>
      <c r="E234" s="174" t="s">
        <v>126</v>
      </c>
      <c r="F234" s="179" t="s">
        <v>727</v>
      </c>
      <c r="G234" s="139"/>
      <c r="H234" s="339">
        <v>56593278.710000001</v>
      </c>
      <c r="I234" s="337"/>
      <c r="J234" s="340"/>
      <c r="K234" s="332"/>
      <c r="L234" s="340">
        <f t="shared" si="7"/>
        <v>56593278.710000001</v>
      </c>
      <c r="M234" s="88"/>
      <c r="N234" s="89">
        <v>0</v>
      </c>
      <c r="O234" s="87">
        <f t="shared" si="6"/>
        <v>56593278.710000001</v>
      </c>
      <c r="X234" s="397"/>
      <c r="Y234" s="36"/>
    </row>
    <row r="235" spans="1:25" s="35" customFormat="1" ht="15" customHeight="1" x14ac:dyDescent="0.25">
      <c r="A235" s="103"/>
      <c r="B235" s="104"/>
      <c r="C235" s="59" t="s">
        <v>2</v>
      </c>
      <c r="D235" s="59" t="s">
        <v>444</v>
      </c>
      <c r="E235" s="174" t="s">
        <v>82</v>
      </c>
      <c r="F235" s="179" t="s">
        <v>728</v>
      </c>
      <c r="G235" s="139"/>
      <c r="H235" s="339">
        <v>0</v>
      </c>
      <c r="I235" s="337"/>
      <c r="J235" s="340"/>
      <c r="K235" s="332"/>
      <c r="L235" s="340">
        <f t="shared" si="7"/>
        <v>0</v>
      </c>
      <c r="M235" s="88"/>
      <c r="N235" s="89">
        <v>0</v>
      </c>
      <c r="O235" s="87">
        <f t="shared" si="6"/>
        <v>0</v>
      </c>
      <c r="X235" s="397"/>
      <c r="Y235" s="36"/>
    </row>
    <row r="236" spans="1:25" s="35" customFormat="1" ht="15" customHeight="1" x14ac:dyDescent="0.25">
      <c r="A236" s="103"/>
      <c r="B236" s="104" t="s">
        <v>1</v>
      </c>
      <c r="C236" s="59" t="s">
        <v>1</v>
      </c>
      <c r="D236" s="59" t="s">
        <v>444</v>
      </c>
      <c r="E236" s="174" t="s">
        <v>137</v>
      </c>
      <c r="F236" s="179" t="s">
        <v>729</v>
      </c>
      <c r="G236" s="139"/>
      <c r="H236" s="339">
        <v>18846689.260000002</v>
      </c>
      <c r="I236" s="337"/>
      <c r="J236" s="340"/>
      <c r="K236" s="332"/>
      <c r="L236" s="340">
        <f t="shared" si="7"/>
        <v>18846689.260000002</v>
      </c>
      <c r="M236" s="88"/>
      <c r="N236" s="89">
        <v>0</v>
      </c>
      <c r="O236" s="87">
        <f t="shared" si="6"/>
        <v>18846689.260000002</v>
      </c>
      <c r="X236" s="397"/>
      <c r="Y236" s="36"/>
    </row>
    <row r="237" spans="1:25" s="35" customFormat="1" ht="15" customHeight="1" x14ac:dyDescent="0.25">
      <c r="A237" s="103" t="s">
        <v>447</v>
      </c>
      <c r="B237" s="104"/>
      <c r="C237" s="59" t="s">
        <v>2</v>
      </c>
      <c r="D237" s="59" t="s">
        <v>2</v>
      </c>
      <c r="E237" s="174" t="s">
        <v>730</v>
      </c>
      <c r="F237" s="180" t="s">
        <v>731</v>
      </c>
      <c r="G237" s="189">
        <f>SUM(G238:G242)</f>
        <v>0</v>
      </c>
      <c r="H237" s="339">
        <v>24660424</v>
      </c>
      <c r="I237" s="337"/>
      <c r="J237" s="340">
        <v>0</v>
      </c>
      <c r="K237" s="332"/>
      <c r="L237" s="340">
        <f t="shared" si="7"/>
        <v>24660424</v>
      </c>
      <c r="M237" s="88"/>
      <c r="N237" s="89">
        <v>0</v>
      </c>
      <c r="O237" s="87">
        <f t="shared" si="6"/>
        <v>24660424</v>
      </c>
      <c r="X237" s="397"/>
      <c r="Y237" s="36"/>
    </row>
    <row r="238" spans="1:25" s="35" customFormat="1" ht="15" customHeight="1" x14ac:dyDescent="0.25">
      <c r="A238" s="103"/>
      <c r="B238" s="104"/>
      <c r="C238" s="59" t="s">
        <v>2</v>
      </c>
      <c r="D238" s="59" t="s">
        <v>444</v>
      </c>
      <c r="E238" s="175" t="s">
        <v>127</v>
      </c>
      <c r="F238" s="188" t="s">
        <v>732</v>
      </c>
      <c r="G238" s="86"/>
      <c r="H238" s="339">
        <v>9319332</v>
      </c>
      <c r="I238" s="337"/>
      <c r="J238" s="340"/>
      <c r="K238" s="332"/>
      <c r="L238" s="340">
        <f t="shared" si="7"/>
        <v>9319332</v>
      </c>
      <c r="M238" s="88"/>
      <c r="N238" s="89">
        <v>0</v>
      </c>
      <c r="O238" s="87">
        <f t="shared" si="6"/>
        <v>9319332</v>
      </c>
      <c r="X238" s="397"/>
      <c r="Y238" s="36"/>
    </row>
    <row r="239" spans="1:25" s="35" customFormat="1" ht="15" customHeight="1" x14ac:dyDescent="0.25">
      <c r="A239" s="103"/>
      <c r="B239" s="104"/>
      <c r="C239" s="59" t="s">
        <v>2</v>
      </c>
      <c r="D239" s="59" t="s">
        <v>444</v>
      </c>
      <c r="E239" s="175" t="s">
        <v>128</v>
      </c>
      <c r="F239" s="188" t="s">
        <v>733</v>
      </c>
      <c r="G239" s="86"/>
      <c r="H239" s="339">
        <v>5923435</v>
      </c>
      <c r="I239" s="337"/>
      <c r="J239" s="340"/>
      <c r="K239" s="332"/>
      <c r="L239" s="340">
        <f t="shared" si="7"/>
        <v>5923435</v>
      </c>
      <c r="M239" s="88"/>
      <c r="N239" s="89">
        <v>0</v>
      </c>
      <c r="O239" s="87">
        <f t="shared" si="6"/>
        <v>5923435</v>
      </c>
      <c r="X239" s="397"/>
      <c r="Y239" s="36"/>
    </row>
    <row r="240" spans="1:25" s="35" customFormat="1" ht="15" customHeight="1" x14ac:dyDescent="0.25">
      <c r="A240" s="103"/>
      <c r="B240" s="104"/>
      <c r="C240" s="59" t="s">
        <v>2</v>
      </c>
      <c r="D240" s="59" t="s">
        <v>444</v>
      </c>
      <c r="E240" s="175" t="s">
        <v>79</v>
      </c>
      <c r="F240" s="188" t="s">
        <v>734</v>
      </c>
      <c r="G240" s="86"/>
      <c r="H240" s="339">
        <v>9417657</v>
      </c>
      <c r="I240" s="337"/>
      <c r="J240" s="340"/>
      <c r="K240" s="332"/>
      <c r="L240" s="340">
        <f t="shared" si="7"/>
        <v>9417657</v>
      </c>
      <c r="M240" s="88"/>
      <c r="N240" s="89">
        <v>0</v>
      </c>
      <c r="O240" s="87">
        <f t="shared" si="6"/>
        <v>9417657</v>
      </c>
      <c r="X240" s="397"/>
      <c r="Y240" s="36"/>
    </row>
    <row r="241" spans="1:25" s="35" customFormat="1" ht="15" customHeight="1" x14ac:dyDescent="0.25">
      <c r="A241" s="103"/>
      <c r="B241" s="104"/>
      <c r="C241" s="59" t="s">
        <v>2</v>
      </c>
      <c r="D241" s="59" t="s">
        <v>444</v>
      </c>
      <c r="E241" s="175" t="s">
        <v>80</v>
      </c>
      <c r="F241" s="188" t="s">
        <v>735</v>
      </c>
      <c r="G241" s="86"/>
      <c r="H241" s="339">
        <v>0</v>
      </c>
      <c r="I241" s="337"/>
      <c r="J241" s="340"/>
      <c r="K241" s="332"/>
      <c r="L241" s="340">
        <f t="shared" si="7"/>
        <v>0</v>
      </c>
      <c r="M241" s="88"/>
      <c r="N241" s="89">
        <v>0</v>
      </c>
      <c r="O241" s="87">
        <f t="shared" si="6"/>
        <v>0</v>
      </c>
      <c r="X241" s="397"/>
      <c r="Y241" s="36"/>
    </row>
    <row r="242" spans="1:25" s="35" customFormat="1" ht="15" customHeight="1" x14ac:dyDescent="0.25">
      <c r="A242" s="103"/>
      <c r="B242" s="104"/>
      <c r="C242" s="59" t="s">
        <v>2</v>
      </c>
      <c r="D242" s="59" t="s">
        <v>444</v>
      </c>
      <c r="E242" s="174" t="s">
        <v>81</v>
      </c>
      <c r="F242" s="180" t="s">
        <v>736</v>
      </c>
      <c r="G242" s="139"/>
      <c r="H242" s="339">
        <v>0</v>
      </c>
      <c r="I242" s="337"/>
      <c r="J242" s="340"/>
      <c r="K242" s="332"/>
      <c r="L242" s="340">
        <f t="shared" si="7"/>
        <v>0</v>
      </c>
      <c r="M242" s="88"/>
      <c r="N242" s="89">
        <v>0</v>
      </c>
      <c r="O242" s="87">
        <f t="shared" si="6"/>
        <v>0</v>
      </c>
      <c r="X242" s="397"/>
      <c r="Y242" s="36"/>
    </row>
    <row r="243" spans="1:25" s="35" customFormat="1" ht="15" customHeight="1" x14ac:dyDescent="0.25">
      <c r="A243" s="103" t="s">
        <v>447</v>
      </c>
      <c r="B243" s="104"/>
      <c r="C243" s="59" t="s">
        <v>2</v>
      </c>
      <c r="D243" s="59" t="s">
        <v>2</v>
      </c>
      <c r="E243" s="171" t="s">
        <v>737</v>
      </c>
      <c r="F243" s="186" t="s">
        <v>738</v>
      </c>
      <c r="G243" s="187">
        <f>SUM(G244:G248)</f>
        <v>0</v>
      </c>
      <c r="H243" s="369">
        <v>15673915.319999998</v>
      </c>
      <c r="I243" s="337"/>
      <c r="J243" s="370">
        <v>0</v>
      </c>
      <c r="K243" s="332"/>
      <c r="L243" s="370">
        <f t="shared" si="7"/>
        <v>15673915.319999998</v>
      </c>
      <c r="M243" s="112"/>
      <c r="N243" s="185">
        <v>0</v>
      </c>
      <c r="O243" s="184">
        <f t="shared" si="6"/>
        <v>15673915.319999998</v>
      </c>
      <c r="X243" s="397"/>
      <c r="Y243" s="36"/>
    </row>
    <row r="244" spans="1:25" s="35" customFormat="1" ht="15" customHeight="1" x14ac:dyDescent="0.25">
      <c r="A244" s="103"/>
      <c r="B244" s="104" t="s">
        <v>443</v>
      </c>
      <c r="C244" s="59" t="s">
        <v>443</v>
      </c>
      <c r="D244" s="59" t="s">
        <v>444</v>
      </c>
      <c r="E244" s="174" t="s">
        <v>54</v>
      </c>
      <c r="F244" s="180" t="s">
        <v>739</v>
      </c>
      <c r="G244" s="139"/>
      <c r="H244" s="339">
        <v>0</v>
      </c>
      <c r="I244" s="337"/>
      <c r="J244" s="340"/>
      <c r="K244" s="332"/>
      <c r="L244" s="340">
        <f t="shared" si="7"/>
        <v>0</v>
      </c>
      <c r="M244" s="88"/>
      <c r="N244" s="89">
        <v>0</v>
      </c>
      <c r="O244" s="87">
        <f t="shared" si="6"/>
        <v>0</v>
      </c>
      <c r="X244" s="397"/>
      <c r="Y244" s="36"/>
    </row>
    <row r="245" spans="1:25" s="83" customFormat="1" ht="15" customHeight="1" x14ac:dyDescent="0.25">
      <c r="A245" s="66"/>
      <c r="B245" s="75"/>
      <c r="C245" s="59" t="s">
        <v>2</v>
      </c>
      <c r="D245" s="59" t="s">
        <v>444</v>
      </c>
      <c r="E245" s="174" t="s">
        <v>55</v>
      </c>
      <c r="F245" s="180" t="s">
        <v>740</v>
      </c>
      <c r="G245" s="139"/>
      <c r="H245" s="339">
        <v>0</v>
      </c>
      <c r="I245" s="337"/>
      <c r="J245" s="340"/>
      <c r="K245" s="332"/>
      <c r="L245" s="340">
        <f t="shared" si="7"/>
        <v>0</v>
      </c>
      <c r="M245" s="88"/>
      <c r="N245" s="89">
        <v>0</v>
      </c>
      <c r="O245" s="87">
        <f t="shared" si="6"/>
        <v>0</v>
      </c>
      <c r="X245" s="397"/>
      <c r="Y245" s="36"/>
    </row>
    <row r="246" spans="1:25" s="83" customFormat="1" ht="15" customHeight="1" x14ac:dyDescent="0.25">
      <c r="A246" s="66"/>
      <c r="B246" s="75" t="s">
        <v>532</v>
      </c>
      <c r="C246" s="59" t="s">
        <v>532</v>
      </c>
      <c r="D246" s="59" t="s">
        <v>444</v>
      </c>
      <c r="E246" s="174" t="s">
        <v>56</v>
      </c>
      <c r="F246" s="180" t="s">
        <v>741</v>
      </c>
      <c r="G246" s="139"/>
      <c r="H246" s="339">
        <v>0</v>
      </c>
      <c r="I246" s="337"/>
      <c r="J246" s="340"/>
      <c r="K246" s="332"/>
      <c r="L246" s="340">
        <f t="shared" si="7"/>
        <v>0</v>
      </c>
      <c r="M246" s="88"/>
      <c r="N246" s="89">
        <v>0</v>
      </c>
      <c r="O246" s="87">
        <f t="shared" si="6"/>
        <v>0</v>
      </c>
      <c r="X246" s="397"/>
      <c r="Y246" s="36"/>
    </row>
    <row r="247" spans="1:25" s="83" customFormat="1" ht="15" customHeight="1" x14ac:dyDescent="0.25">
      <c r="A247" s="66"/>
      <c r="B247" s="75"/>
      <c r="C247" s="59" t="s">
        <v>2</v>
      </c>
      <c r="D247" s="59" t="s">
        <v>444</v>
      </c>
      <c r="E247" s="174" t="s">
        <v>57</v>
      </c>
      <c r="F247" s="180" t="s">
        <v>742</v>
      </c>
      <c r="G247" s="139"/>
      <c r="H247" s="339">
        <v>14370990.079999998</v>
      </c>
      <c r="I247" s="337"/>
      <c r="J247" s="340"/>
      <c r="K247" s="332"/>
      <c r="L247" s="340">
        <f t="shared" si="7"/>
        <v>14370990.079999998</v>
      </c>
      <c r="M247" s="88"/>
      <c r="N247" s="89">
        <v>0</v>
      </c>
      <c r="O247" s="87">
        <f t="shared" si="6"/>
        <v>14370990.079999998</v>
      </c>
      <c r="X247" s="397"/>
      <c r="Y247" s="36"/>
    </row>
    <row r="248" spans="1:25" s="83" customFormat="1" ht="15" customHeight="1" x14ac:dyDescent="0.25">
      <c r="A248" s="66"/>
      <c r="B248" s="75"/>
      <c r="C248" s="59" t="s">
        <v>2</v>
      </c>
      <c r="D248" s="59" t="s">
        <v>444</v>
      </c>
      <c r="E248" s="174" t="s">
        <v>58</v>
      </c>
      <c r="F248" s="180" t="s">
        <v>743</v>
      </c>
      <c r="G248" s="139"/>
      <c r="H248" s="339">
        <v>1302925.24</v>
      </c>
      <c r="I248" s="337"/>
      <c r="J248" s="340"/>
      <c r="K248" s="332"/>
      <c r="L248" s="340">
        <f t="shared" si="7"/>
        <v>1302925.24</v>
      </c>
      <c r="M248" s="88"/>
      <c r="N248" s="89">
        <v>0</v>
      </c>
      <c r="O248" s="87">
        <f t="shared" si="6"/>
        <v>1302925.24</v>
      </c>
      <c r="X248" s="397"/>
      <c r="Y248" s="36"/>
    </row>
    <row r="249" spans="1:25" s="83" customFormat="1" ht="15" customHeight="1" x14ac:dyDescent="0.25">
      <c r="A249" s="66" t="s">
        <v>447</v>
      </c>
      <c r="B249" s="75"/>
      <c r="C249" s="59" t="s">
        <v>2</v>
      </c>
      <c r="D249" s="59" t="s">
        <v>2</v>
      </c>
      <c r="E249" s="171" t="s">
        <v>744</v>
      </c>
      <c r="F249" s="186" t="s">
        <v>745</v>
      </c>
      <c r="G249" s="187">
        <f>SUM(G250:G255)</f>
        <v>0</v>
      </c>
      <c r="H249" s="369">
        <v>12250008</v>
      </c>
      <c r="I249" s="337"/>
      <c r="J249" s="370">
        <v>0</v>
      </c>
      <c r="K249" s="332"/>
      <c r="L249" s="370">
        <f t="shared" si="7"/>
        <v>12250008</v>
      </c>
      <c r="M249" s="112"/>
      <c r="N249" s="185">
        <v>0</v>
      </c>
      <c r="O249" s="184">
        <f t="shared" si="6"/>
        <v>12250008</v>
      </c>
      <c r="X249" s="397"/>
      <c r="Y249" s="36"/>
    </row>
    <row r="250" spans="1:25" s="83" customFormat="1" ht="15" customHeight="1" x14ac:dyDescent="0.25">
      <c r="A250" s="66"/>
      <c r="B250" s="75" t="s">
        <v>443</v>
      </c>
      <c r="C250" s="59" t="s">
        <v>443</v>
      </c>
      <c r="D250" s="59" t="s">
        <v>444</v>
      </c>
      <c r="E250" s="174" t="s">
        <v>118</v>
      </c>
      <c r="F250" s="180" t="s">
        <v>746</v>
      </c>
      <c r="G250" s="139"/>
      <c r="H250" s="339">
        <v>8994712</v>
      </c>
      <c r="I250" s="337"/>
      <c r="J250" s="340"/>
      <c r="K250" s="332"/>
      <c r="L250" s="340">
        <f t="shared" si="7"/>
        <v>8994712</v>
      </c>
      <c r="M250" s="88"/>
      <c r="N250" s="89">
        <v>0</v>
      </c>
      <c r="O250" s="87">
        <f t="shared" si="6"/>
        <v>8994712</v>
      </c>
      <c r="X250" s="397"/>
      <c r="Y250" s="36"/>
    </row>
    <row r="251" spans="1:25" s="83" customFormat="1" ht="15" customHeight="1" x14ac:dyDescent="0.25">
      <c r="A251" s="66"/>
      <c r="B251" s="75"/>
      <c r="C251" s="59" t="s">
        <v>2</v>
      </c>
      <c r="D251" s="59" t="s">
        <v>444</v>
      </c>
      <c r="E251" s="174" t="s">
        <v>36</v>
      </c>
      <c r="F251" s="180" t="s">
        <v>747</v>
      </c>
      <c r="G251" s="139"/>
      <c r="H251" s="339">
        <v>0</v>
      </c>
      <c r="I251" s="337"/>
      <c r="J251" s="340"/>
      <c r="K251" s="332"/>
      <c r="L251" s="340">
        <f t="shared" si="7"/>
        <v>0</v>
      </c>
      <c r="M251" s="88"/>
      <c r="N251" s="89">
        <v>0</v>
      </c>
      <c r="O251" s="87">
        <f t="shared" si="6"/>
        <v>0</v>
      </c>
      <c r="X251" s="397"/>
      <c r="Y251" s="36"/>
    </row>
    <row r="252" spans="1:25" s="83" customFormat="1" ht="15" customHeight="1" x14ac:dyDescent="0.25">
      <c r="A252" s="66"/>
      <c r="B252" s="75" t="s">
        <v>1</v>
      </c>
      <c r="C252" s="59" t="s">
        <v>1</v>
      </c>
      <c r="D252" s="59" t="s">
        <v>444</v>
      </c>
      <c r="E252" s="174" t="s">
        <v>133</v>
      </c>
      <c r="F252" s="180" t="s">
        <v>748</v>
      </c>
      <c r="G252" s="139"/>
      <c r="H252" s="339">
        <v>1580963</v>
      </c>
      <c r="I252" s="337"/>
      <c r="J252" s="340"/>
      <c r="K252" s="332"/>
      <c r="L252" s="340">
        <f t="shared" si="7"/>
        <v>1580963</v>
      </c>
      <c r="M252" s="88"/>
      <c r="N252" s="89">
        <v>0</v>
      </c>
      <c r="O252" s="87">
        <f t="shared" si="6"/>
        <v>1580963</v>
      </c>
      <c r="X252" s="397"/>
      <c r="Y252" s="36"/>
    </row>
    <row r="253" spans="1:25" s="83" customFormat="1" ht="15" customHeight="1" x14ac:dyDescent="0.25">
      <c r="A253" s="66"/>
      <c r="B253" s="75"/>
      <c r="C253" s="59" t="s">
        <v>2</v>
      </c>
      <c r="D253" s="59" t="s">
        <v>444</v>
      </c>
      <c r="E253" s="174" t="s">
        <v>37</v>
      </c>
      <c r="F253" s="180" t="s">
        <v>749</v>
      </c>
      <c r="G253" s="139"/>
      <c r="H253" s="339">
        <v>1674333</v>
      </c>
      <c r="I253" s="337"/>
      <c r="J253" s="340"/>
      <c r="K253" s="332"/>
      <c r="L253" s="340">
        <f t="shared" si="7"/>
        <v>1674333</v>
      </c>
      <c r="M253" s="88"/>
      <c r="N253" s="89">
        <v>0</v>
      </c>
      <c r="O253" s="87">
        <f t="shared" si="6"/>
        <v>1674333</v>
      </c>
      <c r="X253" s="397"/>
      <c r="Y253" s="36"/>
    </row>
    <row r="254" spans="1:25" s="83" customFormat="1" ht="15" customHeight="1" x14ac:dyDescent="0.25">
      <c r="A254" s="66"/>
      <c r="B254" s="75"/>
      <c r="C254" s="59" t="s">
        <v>2</v>
      </c>
      <c r="D254" s="59" t="s">
        <v>444</v>
      </c>
      <c r="E254" s="174" t="s">
        <v>38</v>
      </c>
      <c r="F254" s="180" t="s">
        <v>750</v>
      </c>
      <c r="G254" s="139"/>
      <c r="H254" s="339">
        <v>0</v>
      </c>
      <c r="I254" s="337"/>
      <c r="J254" s="340"/>
      <c r="K254" s="332"/>
      <c r="L254" s="340">
        <f t="shared" si="7"/>
        <v>0</v>
      </c>
      <c r="M254" s="88"/>
      <c r="N254" s="89">
        <v>0</v>
      </c>
      <c r="O254" s="87">
        <f t="shared" si="6"/>
        <v>0</v>
      </c>
      <c r="X254" s="397"/>
      <c r="Y254" s="36"/>
    </row>
    <row r="255" spans="1:25" s="83" customFormat="1" ht="15" customHeight="1" x14ac:dyDescent="0.25">
      <c r="A255" s="66"/>
      <c r="B255" s="75"/>
      <c r="C255" s="59" t="s">
        <v>2</v>
      </c>
      <c r="D255" s="59" t="s">
        <v>444</v>
      </c>
      <c r="E255" s="174" t="s">
        <v>39</v>
      </c>
      <c r="F255" s="180" t="s">
        <v>751</v>
      </c>
      <c r="G255" s="139"/>
      <c r="H255" s="339">
        <v>0</v>
      </c>
      <c r="I255" s="337"/>
      <c r="J255" s="340"/>
      <c r="K255" s="332"/>
      <c r="L255" s="340">
        <f t="shared" si="7"/>
        <v>0</v>
      </c>
      <c r="M255" s="88"/>
      <c r="N255" s="89">
        <v>0</v>
      </c>
      <c r="O255" s="87">
        <f t="shared" si="6"/>
        <v>0</v>
      </c>
      <c r="X255" s="397"/>
      <c r="Y255" s="36"/>
    </row>
    <row r="256" spans="1:25" s="83" customFormat="1" ht="15" customHeight="1" x14ac:dyDescent="0.25">
      <c r="A256" s="66" t="s">
        <v>447</v>
      </c>
      <c r="B256" s="75"/>
      <c r="C256" s="59" t="s">
        <v>2</v>
      </c>
      <c r="D256" s="59" t="s">
        <v>2</v>
      </c>
      <c r="E256" s="171" t="s">
        <v>752</v>
      </c>
      <c r="F256" s="186" t="s">
        <v>753</v>
      </c>
      <c r="G256" s="190">
        <f>SUM(G257:G261)</f>
        <v>0</v>
      </c>
      <c r="H256" s="371">
        <v>2207690.6800000002</v>
      </c>
      <c r="I256" s="337"/>
      <c r="J256" s="372">
        <v>0</v>
      </c>
      <c r="K256" s="332"/>
      <c r="L256" s="372">
        <f t="shared" si="7"/>
        <v>2207690.6800000002</v>
      </c>
      <c r="M256" s="64"/>
      <c r="N256" s="192">
        <v>0</v>
      </c>
      <c r="O256" s="191">
        <f t="shared" si="6"/>
        <v>2207690.6800000002</v>
      </c>
      <c r="X256" s="397"/>
      <c r="Y256" s="36"/>
    </row>
    <row r="257" spans="1:25" s="83" customFormat="1" ht="15" customHeight="1" x14ac:dyDescent="0.25">
      <c r="A257" s="66"/>
      <c r="B257" s="75" t="s">
        <v>443</v>
      </c>
      <c r="C257" s="59" t="s">
        <v>443</v>
      </c>
      <c r="D257" s="59" t="s">
        <v>444</v>
      </c>
      <c r="E257" s="174" t="s">
        <v>125</v>
      </c>
      <c r="F257" s="180" t="s">
        <v>754</v>
      </c>
      <c r="G257" s="139"/>
      <c r="H257" s="339">
        <v>9213</v>
      </c>
      <c r="I257" s="337"/>
      <c r="J257" s="340"/>
      <c r="K257" s="332"/>
      <c r="L257" s="340">
        <f t="shared" si="7"/>
        <v>9213</v>
      </c>
      <c r="M257" s="88"/>
      <c r="N257" s="89">
        <v>0</v>
      </c>
      <c r="O257" s="87">
        <f t="shared" si="6"/>
        <v>9213</v>
      </c>
      <c r="X257" s="397"/>
      <c r="Y257" s="36"/>
    </row>
    <row r="258" spans="1:25" s="83" customFormat="1" ht="15" customHeight="1" x14ac:dyDescent="0.25">
      <c r="A258" s="66"/>
      <c r="B258" s="75"/>
      <c r="C258" s="59" t="s">
        <v>2</v>
      </c>
      <c r="D258" s="59" t="s">
        <v>444</v>
      </c>
      <c r="E258" s="174" t="s">
        <v>74</v>
      </c>
      <c r="F258" s="180" t="s">
        <v>755</v>
      </c>
      <c r="G258" s="139"/>
      <c r="H258" s="339">
        <v>0</v>
      </c>
      <c r="I258" s="337"/>
      <c r="J258" s="340"/>
      <c r="K258" s="332"/>
      <c r="L258" s="340">
        <f t="shared" si="7"/>
        <v>0</v>
      </c>
      <c r="M258" s="88"/>
      <c r="N258" s="89">
        <v>0</v>
      </c>
      <c r="O258" s="87">
        <f t="shared" si="6"/>
        <v>0</v>
      </c>
      <c r="X258" s="397"/>
      <c r="Y258" s="36"/>
    </row>
    <row r="259" spans="1:25" s="83" customFormat="1" ht="15" customHeight="1" x14ac:dyDescent="0.25">
      <c r="A259" s="66"/>
      <c r="B259" s="75" t="s">
        <v>1</v>
      </c>
      <c r="C259" s="59" t="s">
        <v>1</v>
      </c>
      <c r="D259" s="59" t="s">
        <v>444</v>
      </c>
      <c r="E259" s="174" t="s">
        <v>136</v>
      </c>
      <c r="F259" s="180" t="s">
        <v>756</v>
      </c>
      <c r="G259" s="139"/>
      <c r="H259" s="339">
        <v>90883</v>
      </c>
      <c r="I259" s="337"/>
      <c r="J259" s="340"/>
      <c r="K259" s="332"/>
      <c r="L259" s="340">
        <f t="shared" si="7"/>
        <v>90883</v>
      </c>
      <c r="M259" s="88"/>
      <c r="N259" s="89">
        <v>0</v>
      </c>
      <c r="O259" s="87">
        <f t="shared" si="6"/>
        <v>90883</v>
      </c>
      <c r="X259" s="397"/>
      <c r="Y259" s="36"/>
    </row>
    <row r="260" spans="1:25" s="83" customFormat="1" ht="15" customHeight="1" x14ac:dyDescent="0.25">
      <c r="A260" s="66"/>
      <c r="B260" s="75"/>
      <c r="C260" s="59" t="s">
        <v>2</v>
      </c>
      <c r="D260" s="59" t="s">
        <v>444</v>
      </c>
      <c r="E260" s="174" t="s">
        <v>75</v>
      </c>
      <c r="F260" s="180" t="s">
        <v>757</v>
      </c>
      <c r="G260" s="139"/>
      <c r="H260" s="339">
        <v>2107594.6800000002</v>
      </c>
      <c r="I260" s="337"/>
      <c r="J260" s="340"/>
      <c r="K260" s="332"/>
      <c r="L260" s="340">
        <f t="shared" si="7"/>
        <v>2107594.6800000002</v>
      </c>
      <c r="M260" s="88"/>
      <c r="N260" s="89">
        <v>0</v>
      </c>
      <c r="O260" s="87">
        <f t="shared" si="6"/>
        <v>2107594.6800000002</v>
      </c>
      <c r="X260" s="397"/>
      <c r="Y260" s="36"/>
    </row>
    <row r="261" spans="1:25" s="83" customFormat="1" ht="15" customHeight="1" x14ac:dyDescent="0.25">
      <c r="A261" s="66"/>
      <c r="B261" s="75"/>
      <c r="C261" s="59" t="s">
        <v>2</v>
      </c>
      <c r="D261" s="59" t="s">
        <v>444</v>
      </c>
      <c r="E261" s="174" t="s">
        <v>76</v>
      </c>
      <c r="F261" s="180" t="s">
        <v>758</v>
      </c>
      <c r="G261" s="139"/>
      <c r="H261" s="339">
        <v>0</v>
      </c>
      <c r="I261" s="337"/>
      <c r="J261" s="340"/>
      <c r="K261" s="332"/>
      <c r="L261" s="340">
        <f t="shared" si="7"/>
        <v>0</v>
      </c>
      <c r="M261" s="88"/>
      <c r="N261" s="89">
        <v>0</v>
      </c>
      <c r="O261" s="87">
        <f t="shared" si="6"/>
        <v>0</v>
      </c>
      <c r="X261" s="397"/>
      <c r="Y261" s="36"/>
    </row>
    <row r="262" spans="1:25" s="83" customFormat="1" ht="15" customHeight="1" x14ac:dyDescent="0.25">
      <c r="A262" s="66" t="s">
        <v>447</v>
      </c>
      <c r="B262" s="75"/>
      <c r="C262" s="59" t="s">
        <v>2</v>
      </c>
      <c r="D262" s="59" t="s">
        <v>2</v>
      </c>
      <c r="E262" s="171" t="s">
        <v>759</v>
      </c>
      <c r="F262" s="186" t="s">
        <v>760</v>
      </c>
      <c r="G262" s="190">
        <f>SUM(G263:G266)</f>
        <v>0</v>
      </c>
      <c r="H262" s="371">
        <v>9494059.5600000005</v>
      </c>
      <c r="I262" s="337"/>
      <c r="J262" s="372">
        <v>0</v>
      </c>
      <c r="K262" s="332"/>
      <c r="L262" s="372">
        <f t="shared" si="7"/>
        <v>9494059.5600000005</v>
      </c>
      <c r="M262" s="64"/>
      <c r="N262" s="192">
        <v>0</v>
      </c>
      <c r="O262" s="191">
        <f t="shared" si="6"/>
        <v>9494059.5600000005</v>
      </c>
      <c r="X262" s="397"/>
      <c r="Y262" s="36"/>
    </row>
    <row r="263" spans="1:25" s="83" customFormat="1" ht="15" customHeight="1" x14ac:dyDescent="0.25">
      <c r="A263" s="66"/>
      <c r="B263" s="75" t="s">
        <v>443</v>
      </c>
      <c r="C263" s="59" t="s">
        <v>443</v>
      </c>
      <c r="D263" s="59" t="s">
        <v>444</v>
      </c>
      <c r="E263" s="174" t="s">
        <v>129</v>
      </c>
      <c r="F263" s="180" t="s">
        <v>761</v>
      </c>
      <c r="G263" s="139"/>
      <c r="H263" s="339">
        <v>0</v>
      </c>
      <c r="I263" s="337"/>
      <c r="J263" s="340"/>
      <c r="K263" s="332"/>
      <c r="L263" s="340">
        <f t="shared" si="7"/>
        <v>0</v>
      </c>
      <c r="M263" s="88"/>
      <c r="N263" s="89">
        <v>0</v>
      </c>
      <c r="O263" s="87">
        <f t="shared" si="6"/>
        <v>0</v>
      </c>
      <c r="X263" s="397"/>
      <c r="Y263" s="36"/>
    </row>
    <row r="264" spans="1:25" s="83" customFormat="1" ht="15" customHeight="1" x14ac:dyDescent="0.25">
      <c r="A264" s="66"/>
      <c r="B264" s="75"/>
      <c r="C264" s="59" t="s">
        <v>2</v>
      </c>
      <c r="D264" s="59" t="s">
        <v>444</v>
      </c>
      <c r="E264" s="174" t="s">
        <v>77</v>
      </c>
      <c r="F264" s="180" t="s">
        <v>762</v>
      </c>
      <c r="G264" s="139"/>
      <c r="H264" s="339">
        <v>0</v>
      </c>
      <c r="I264" s="337"/>
      <c r="J264" s="340"/>
      <c r="K264" s="332"/>
      <c r="L264" s="340">
        <f t="shared" si="7"/>
        <v>0</v>
      </c>
      <c r="M264" s="88"/>
      <c r="N264" s="89">
        <v>0</v>
      </c>
      <c r="O264" s="87">
        <f t="shared" si="6"/>
        <v>0</v>
      </c>
      <c r="X264" s="397"/>
      <c r="Y264" s="36"/>
    </row>
    <row r="265" spans="1:25" s="83" customFormat="1" ht="15" customHeight="1" x14ac:dyDescent="0.25">
      <c r="A265" s="66"/>
      <c r="B265" s="75" t="s">
        <v>1</v>
      </c>
      <c r="C265" s="59" t="s">
        <v>1</v>
      </c>
      <c r="D265" s="59" t="s">
        <v>444</v>
      </c>
      <c r="E265" s="174" t="s">
        <v>138</v>
      </c>
      <c r="F265" s="180" t="s">
        <v>763</v>
      </c>
      <c r="G265" s="139"/>
      <c r="H265" s="339">
        <v>87804</v>
      </c>
      <c r="I265" s="337"/>
      <c r="J265" s="340"/>
      <c r="K265" s="332"/>
      <c r="L265" s="340">
        <f t="shared" si="7"/>
        <v>87804</v>
      </c>
      <c r="M265" s="88"/>
      <c r="N265" s="89">
        <v>0</v>
      </c>
      <c r="O265" s="87">
        <f t="shared" si="6"/>
        <v>87804</v>
      </c>
      <c r="X265" s="397"/>
      <c r="Y265" s="36"/>
    </row>
    <row r="266" spans="1:25" s="83" customFormat="1" ht="15" customHeight="1" x14ac:dyDescent="0.25">
      <c r="A266" s="66"/>
      <c r="B266" s="75"/>
      <c r="C266" s="59" t="s">
        <v>2</v>
      </c>
      <c r="D266" s="59" t="s">
        <v>444</v>
      </c>
      <c r="E266" s="174" t="s">
        <v>78</v>
      </c>
      <c r="F266" s="180" t="s">
        <v>764</v>
      </c>
      <c r="G266" s="139"/>
      <c r="H266" s="339">
        <v>9406255.5600000005</v>
      </c>
      <c r="I266" s="337"/>
      <c r="J266" s="340"/>
      <c r="K266" s="332"/>
      <c r="L266" s="340">
        <f t="shared" si="7"/>
        <v>9406255.5600000005</v>
      </c>
      <c r="M266" s="88"/>
      <c r="N266" s="89">
        <v>0</v>
      </c>
      <c r="O266" s="87">
        <f t="shared" ref="O266:O329" si="8">H266-N266</f>
        <v>9406255.5600000005</v>
      </c>
      <c r="X266" s="397"/>
      <c r="Y266" s="36"/>
    </row>
    <row r="267" spans="1:25" s="83" customFormat="1" ht="15" customHeight="1" x14ac:dyDescent="0.25">
      <c r="A267" s="66" t="s">
        <v>447</v>
      </c>
      <c r="B267" s="75"/>
      <c r="C267" s="59" t="s">
        <v>2</v>
      </c>
      <c r="D267" s="59" t="s">
        <v>2</v>
      </c>
      <c r="E267" s="171" t="s">
        <v>765</v>
      </c>
      <c r="F267" s="186" t="s">
        <v>766</v>
      </c>
      <c r="G267" s="183">
        <f>+G268+SUM(G271:G275)</f>
        <v>0</v>
      </c>
      <c r="H267" s="373">
        <v>24771505.549999997</v>
      </c>
      <c r="I267" s="337"/>
      <c r="J267" s="374">
        <v>0</v>
      </c>
      <c r="K267" s="332"/>
      <c r="L267" s="374">
        <f t="shared" si="7"/>
        <v>24771505.549999997</v>
      </c>
      <c r="M267" s="194"/>
      <c r="N267" s="195">
        <v>0</v>
      </c>
      <c r="O267" s="193">
        <f t="shared" si="8"/>
        <v>24771505.549999997</v>
      </c>
      <c r="X267" s="397"/>
      <c r="Y267" s="36"/>
    </row>
    <row r="268" spans="1:25" s="83" customFormat="1" ht="15" customHeight="1" x14ac:dyDescent="0.25">
      <c r="A268" s="66" t="s">
        <v>447</v>
      </c>
      <c r="B268" s="75" t="s">
        <v>443</v>
      </c>
      <c r="C268" s="59" t="s">
        <v>443</v>
      </c>
      <c r="D268" s="59" t="s">
        <v>2</v>
      </c>
      <c r="E268" s="174" t="s">
        <v>767</v>
      </c>
      <c r="F268" s="180" t="s">
        <v>768</v>
      </c>
      <c r="G268" s="86">
        <f>+G269+G270</f>
        <v>0</v>
      </c>
      <c r="H268" s="339">
        <v>0</v>
      </c>
      <c r="I268" s="337"/>
      <c r="J268" s="340">
        <v>0</v>
      </c>
      <c r="K268" s="332"/>
      <c r="L268" s="340">
        <f t="shared" si="7"/>
        <v>0</v>
      </c>
      <c r="M268" s="88"/>
      <c r="N268" s="89">
        <v>0</v>
      </c>
      <c r="O268" s="87">
        <f t="shared" si="8"/>
        <v>0</v>
      </c>
      <c r="X268" s="397"/>
      <c r="Y268" s="36"/>
    </row>
    <row r="269" spans="1:25" s="35" customFormat="1" ht="15" customHeight="1" x14ac:dyDescent="0.25">
      <c r="A269" s="103"/>
      <c r="B269" s="104" t="s">
        <v>443</v>
      </c>
      <c r="C269" s="59" t="s">
        <v>443</v>
      </c>
      <c r="D269" s="59" t="s">
        <v>444</v>
      </c>
      <c r="E269" s="175" t="s">
        <v>59</v>
      </c>
      <c r="F269" s="188" t="s">
        <v>769</v>
      </c>
      <c r="G269" s="86"/>
      <c r="H269" s="339">
        <v>0</v>
      </c>
      <c r="I269" s="337"/>
      <c r="J269" s="340"/>
      <c r="K269" s="332"/>
      <c r="L269" s="340">
        <f t="shared" si="7"/>
        <v>0</v>
      </c>
      <c r="M269" s="88"/>
      <c r="N269" s="89">
        <v>0</v>
      </c>
      <c r="O269" s="87">
        <f t="shared" si="8"/>
        <v>0</v>
      </c>
      <c r="X269" s="397"/>
      <c r="Y269" s="36"/>
    </row>
    <row r="270" spans="1:25" s="35" customFormat="1" ht="15" customHeight="1" x14ac:dyDescent="0.25">
      <c r="A270" s="103"/>
      <c r="B270" s="104" t="s">
        <v>443</v>
      </c>
      <c r="C270" s="59" t="s">
        <v>443</v>
      </c>
      <c r="D270" s="59" t="s">
        <v>444</v>
      </c>
      <c r="E270" s="175" t="s">
        <v>64</v>
      </c>
      <c r="F270" s="188" t="s">
        <v>770</v>
      </c>
      <c r="G270" s="86"/>
      <c r="H270" s="339">
        <v>0</v>
      </c>
      <c r="I270" s="337"/>
      <c r="J270" s="340"/>
      <c r="K270" s="332"/>
      <c r="L270" s="340">
        <f t="shared" ref="L270:L333" si="9">+H270-J270</f>
        <v>0</v>
      </c>
      <c r="M270" s="88"/>
      <c r="N270" s="89">
        <v>0</v>
      </c>
      <c r="O270" s="87">
        <f t="shared" si="8"/>
        <v>0</v>
      </c>
      <c r="X270" s="397"/>
      <c r="Y270" s="36"/>
    </row>
    <row r="271" spans="1:25" s="83" customFormat="1" ht="15" customHeight="1" x14ac:dyDescent="0.25">
      <c r="A271" s="66"/>
      <c r="B271" s="75"/>
      <c r="C271" s="59" t="s">
        <v>2</v>
      </c>
      <c r="D271" s="59" t="s">
        <v>444</v>
      </c>
      <c r="E271" s="174" t="s">
        <v>60</v>
      </c>
      <c r="F271" s="180" t="s">
        <v>771</v>
      </c>
      <c r="G271" s="139"/>
      <c r="H271" s="339">
        <v>0</v>
      </c>
      <c r="I271" s="337"/>
      <c r="J271" s="340"/>
      <c r="K271" s="332"/>
      <c r="L271" s="340">
        <f t="shared" si="9"/>
        <v>0</v>
      </c>
      <c r="M271" s="88"/>
      <c r="N271" s="89">
        <v>0</v>
      </c>
      <c r="O271" s="87">
        <f t="shared" si="8"/>
        <v>0</v>
      </c>
      <c r="X271" s="397"/>
      <c r="Y271" s="36"/>
    </row>
    <row r="272" spans="1:25" s="83" customFormat="1" ht="15" customHeight="1" x14ac:dyDescent="0.25">
      <c r="A272" s="66"/>
      <c r="B272" s="75" t="s">
        <v>1</v>
      </c>
      <c r="C272" s="59" t="s">
        <v>1</v>
      </c>
      <c r="D272" s="59" t="s">
        <v>444</v>
      </c>
      <c r="E272" s="174" t="s">
        <v>65</v>
      </c>
      <c r="F272" s="180" t="s">
        <v>772</v>
      </c>
      <c r="G272" s="139"/>
      <c r="H272" s="339">
        <v>0</v>
      </c>
      <c r="I272" s="337"/>
      <c r="J272" s="340"/>
      <c r="K272" s="332"/>
      <c r="L272" s="340">
        <f t="shared" si="9"/>
        <v>0</v>
      </c>
      <c r="M272" s="88"/>
      <c r="N272" s="89">
        <v>0</v>
      </c>
      <c r="O272" s="87">
        <f t="shared" si="8"/>
        <v>0</v>
      </c>
      <c r="X272" s="397"/>
      <c r="Y272" s="36"/>
    </row>
    <row r="273" spans="1:25" s="83" customFormat="1" ht="15" customHeight="1" x14ac:dyDescent="0.25">
      <c r="A273" s="66"/>
      <c r="B273" s="75" t="s">
        <v>532</v>
      </c>
      <c r="C273" s="59" t="s">
        <v>532</v>
      </c>
      <c r="D273" s="59" t="s">
        <v>444</v>
      </c>
      <c r="E273" s="174" t="s">
        <v>61</v>
      </c>
      <c r="F273" s="180" t="s">
        <v>773</v>
      </c>
      <c r="G273" s="139"/>
      <c r="H273" s="339">
        <v>0</v>
      </c>
      <c r="I273" s="337"/>
      <c r="J273" s="340"/>
      <c r="K273" s="332"/>
      <c r="L273" s="340">
        <f t="shared" si="9"/>
        <v>0</v>
      </c>
      <c r="M273" s="88"/>
      <c r="N273" s="89">
        <v>0</v>
      </c>
      <c r="O273" s="87">
        <f t="shared" si="8"/>
        <v>0</v>
      </c>
      <c r="X273" s="397"/>
      <c r="Y273" s="36"/>
    </row>
    <row r="274" spans="1:25" s="83" customFormat="1" ht="15" customHeight="1" x14ac:dyDescent="0.25">
      <c r="A274" s="66"/>
      <c r="B274" s="75"/>
      <c r="C274" s="59" t="s">
        <v>2</v>
      </c>
      <c r="D274" s="59" t="s">
        <v>444</v>
      </c>
      <c r="E274" s="174" t="s">
        <v>62</v>
      </c>
      <c r="F274" s="180" t="s">
        <v>774</v>
      </c>
      <c r="G274" s="139"/>
      <c r="H274" s="339">
        <v>24283173.759999998</v>
      </c>
      <c r="I274" s="337"/>
      <c r="J274" s="340"/>
      <c r="K274" s="332"/>
      <c r="L274" s="340">
        <f t="shared" si="9"/>
        <v>24283173.759999998</v>
      </c>
      <c r="M274" s="88"/>
      <c r="N274" s="89">
        <v>0</v>
      </c>
      <c r="O274" s="87">
        <f t="shared" si="8"/>
        <v>24283173.759999998</v>
      </c>
      <c r="X274" s="397"/>
      <c r="Y274" s="36"/>
    </row>
    <row r="275" spans="1:25" s="83" customFormat="1" ht="15" customHeight="1" x14ac:dyDescent="0.25">
      <c r="A275" s="66"/>
      <c r="B275" s="75"/>
      <c r="C275" s="59" t="s">
        <v>2</v>
      </c>
      <c r="D275" s="59" t="s">
        <v>444</v>
      </c>
      <c r="E275" s="174" t="s">
        <v>63</v>
      </c>
      <c r="F275" s="180" t="s">
        <v>775</v>
      </c>
      <c r="G275" s="139"/>
      <c r="H275" s="339">
        <v>488331.79000000004</v>
      </c>
      <c r="I275" s="337"/>
      <c r="J275" s="340"/>
      <c r="K275" s="332"/>
      <c r="L275" s="340">
        <f t="shared" si="9"/>
        <v>488331.79000000004</v>
      </c>
      <c r="M275" s="88"/>
      <c r="N275" s="89">
        <v>0</v>
      </c>
      <c r="O275" s="87">
        <f t="shared" si="8"/>
        <v>488331.79000000004</v>
      </c>
      <c r="X275" s="397"/>
      <c r="Y275" s="36"/>
    </row>
    <row r="276" spans="1:25" s="83" customFormat="1" ht="15" customHeight="1" x14ac:dyDescent="0.25">
      <c r="A276" s="66" t="s">
        <v>447</v>
      </c>
      <c r="B276" s="75"/>
      <c r="C276" s="59" t="s">
        <v>2</v>
      </c>
      <c r="D276" s="59" t="s">
        <v>2</v>
      </c>
      <c r="E276" s="171" t="s">
        <v>776</v>
      </c>
      <c r="F276" s="186" t="s">
        <v>777</v>
      </c>
      <c r="G276" s="187">
        <f>SUM(G277:G283)</f>
        <v>0</v>
      </c>
      <c r="H276" s="369">
        <v>2967550.48</v>
      </c>
      <c r="I276" s="337"/>
      <c r="J276" s="370">
        <v>0</v>
      </c>
      <c r="K276" s="332"/>
      <c r="L276" s="370">
        <f t="shared" si="9"/>
        <v>2967550.48</v>
      </c>
      <c r="M276" s="112"/>
      <c r="N276" s="185">
        <v>0</v>
      </c>
      <c r="O276" s="184">
        <f t="shared" si="8"/>
        <v>2967550.48</v>
      </c>
      <c r="X276" s="397"/>
      <c r="Y276" s="36"/>
    </row>
    <row r="277" spans="1:25" s="83" customFormat="1" ht="15" customHeight="1" x14ac:dyDescent="0.25">
      <c r="A277" s="66"/>
      <c r="B277" s="75"/>
      <c r="C277" s="59" t="s">
        <v>2</v>
      </c>
      <c r="D277" s="59" t="s">
        <v>444</v>
      </c>
      <c r="E277" s="174" t="s">
        <v>90</v>
      </c>
      <c r="F277" s="180" t="s">
        <v>778</v>
      </c>
      <c r="G277" s="139"/>
      <c r="H277" s="339">
        <v>0</v>
      </c>
      <c r="I277" s="337"/>
      <c r="J277" s="340"/>
      <c r="K277" s="332"/>
      <c r="L277" s="340">
        <f t="shared" si="9"/>
        <v>0</v>
      </c>
      <c r="M277" s="88"/>
      <c r="N277" s="89">
        <v>0</v>
      </c>
      <c r="O277" s="87">
        <f t="shared" si="8"/>
        <v>0</v>
      </c>
      <c r="X277" s="397"/>
      <c r="Y277" s="36"/>
    </row>
    <row r="278" spans="1:25" s="83" customFormat="1" ht="15" customHeight="1" x14ac:dyDescent="0.25">
      <c r="A278" s="66"/>
      <c r="B278" s="75"/>
      <c r="C278" s="59" t="s">
        <v>2</v>
      </c>
      <c r="D278" s="59" t="s">
        <v>444</v>
      </c>
      <c r="E278" s="174" t="s">
        <v>91</v>
      </c>
      <c r="F278" s="180" t="s">
        <v>779</v>
      </c>
      <c r="G278" s="139"/>
      <c r="H278" s="339">
        <v>2835817.63</v>
      </c>
      <c r="I278" s="337"/>
      <c r="J278" s="340"/>
      <c r="K278" s="332"/>
      <c r="L278" s="340">
        <f t="shared" si="9"/>
        <v>2835817.63</v>
      </c>
      <c r="M278" s="88"/>
      <c r="N278" s="89">
        <v>0</v>
      </c>
      <c r="O278" s="87">
        <f t="shared" si="8"/>
        <v>2835817.63</v>
      </c>
      <c r="X278" s="397"/>
      <c r="Y278" s="36"/>
    </row>
    <row r="279" spans="1:25" s="83" customFormat="1" ht="15" customHeight="1" x14ac:dyDescent="0.25">
      <c r="A279" s="66"/>
      <c r="B279" s="75"/>
      <c r="C279" s="59" t="s">
        <v>2</v>
      </c>
      <c r="D279" s="59" t="s">
        <v>444</v>
      </c>
      <c r="E279" s="174" t="s">
        <v>92</v>
      </c>
      <c r="F279" s="180" t="s">
        <v>780</v>
      </c>
      <c r="G279" s="139"/>
      <c r="H279" s="339">
        <v>0</v>
      </c>
      <c r="I279" s="337"/>
      <c r="J279" s="340"/>
      <c r="K279" s="332"/>
      <c r="L279" s="340">
        <f t="shared" si="9"/>
        <v>0</v>
      </c>
      <c r="M279" s="88"/>
      <c r="N279" s="89">
        <v>0</v>
      </c>
      <c r="O279" s="87">
        <f t="shared" si="8"/>
        <v>0</v>
      </c>
      <c r="X279" s="397"/>
      <c r="Y279" s="36"/>
    </row>
    <row r="280" spans="1:25" s="83" customFormat="1" ht="15" customHeight="1" x14ac:dyDescent="0.25">
      <c r="A280" s="66"/>
      <c r="B280" s="75"/>
      <c r="C280" s="59" t="s">
        <v>2</v>
      </c>
      <c r="D280" s="59" t="s">
        <v>444</v>
      </c>
      <c r="E280" s="174" t="s">
        <v>93</v>
      </c>
      <c r="F280" s="180" t="s">
        <v>781</v>
      </c>
      <c r="G280" s="139"/>
      <c r="H280" s="339">
        <v>131732.85</v>
      </c>
      <c r="I280" s="337"/>
      <c r="J280" s="340"/>
      <c r="K280" s="332"/>
      <c r="L280" s="340">
        <f t="shared" si="9"/>
        <v>131732.85</v>
      </c>
      <c r="M280" s="88"/>
      <c r="N280" s="89">
        <v>0</v>
      </c>
      <c r="O280" s="87">
        <f t="shared" si="8"/>
        <v>131732.85</v>
      </c>
      <c r="X280" s="397"/>
      <c r="Y280" s="36"/>
    </row>
    <row r="281" spans="1:25" s="83" customFormat="1" ht="15" customHeight="1" x14ac:dyDescent="0.25">
      <c r="A281" s="66"/>
      <c r="B281" s="75" t="s">
        <v>443</v>
      </c>
      <c r="C281" s="59" t="s">
        <v>443</v>
      </c>
      <c r="D281" s="59" t="s">
        <v>444</v>
      </c>
      <c r="E281" s="174" t="s">
        <v>94</v>
      </c>
      <c r="F281" s="180" t="s">
        <v>782</v>
      </c>
      <c r="G281" s="139"/>
      <c r="H281" s="339">
        <v>0</v>
      </c>
      <c r="I281" s="337"/>
      <c r="J281" s="340"/>
      <c r="K281" s="332"/>
      <c r="L281" s="340">
        <f t="shared" si="9"/>
        <v>0</v>
      </c>
      <c r="M281" s="88"/>
      <c r="N281" s="89">
        <v>0</v>
      </c>
      <c r="O281" s="87">
        <f t="shared" si="8"/>
        <v>0</v>
      </c>
      <c r="X281" s="397"/>
      <c r="Y281" s="36"/>
    </row>
    <row r="282" spans="1:25" s="83" customFormat="1" ht="15" customHeight="1" x14ac:dyDescent="0.25">
      <c r="A282" s="66"/>
      <c r="B282" s="75"/>
      <c r="C282" s="59" t="s">
        <v>2</v>
      </c>
      <c r="D282" s="59" t="s">
        <v>444</v>
      </c>
      <c r="E282" s="174" t="s">
        <v>95</v>
      </c>
      <c r="F282" s="180" t="s">
        <v>783</v>
      </c>
      <c r="G282" s="139"/>
      <c r="H282" s="339">
        <v>0</v>
      </c>
      <c r="I282" s="337"/>
      <c r="J282" s="340"/>
      <c r="K282" s="332"/>
      <c r="L282" s="340">
        <f t="shared" si="9"/>
        <v>0</v>
      </c>
      <c r="M282" s="88"/>
      <c r="N282" s="89">
        <v>0</v>
      </c>
      <c r="O282" s="87">
        <f t="shared" si="8"/>
        <v>0</v>
      </c>
      <c r="X282" s="397"/>
      <c r="Y282" s="36"/>
    </row>
    <row r="283" spans="1:25" s="83" customFormat="1" ht="15" customHeight="1" x14ac:dyDescent="0.25">
      <c r="A283" s="66"/>
      <c r="B283" s="75" t="s">
        <v>443</v>
      </c>
      <c r="C283" s="59" t="s">
        <v>443</v>
      </c>
      <c r="D283" s="59" t="s">
        <v>444</v>
      </c>
      <c r="E283" s="174" t="s">
        <v>96</v>
      </c>
      <c r="F283" s="180" t="s">
        <v>784</v>
      </c>
      <c r="G283" s="139"/>
      <c r="H283" s="339">
        <v>0</v>
      </c>
      <c r="I283" s="337"/>
      <c r="J283" s="340"/>
      <c r="K283" s="332"/>
      <c r="L283" s="340">
        <f t="shared" si="9"/>
        <v>0</v>
      </c>
      <c r="M283" s="88"/>
      <c r="N283" s="89">
        <v>0</v>
      </c>
      <c r="O283" s="87">
        <f t="shared" si="8"/>
        <v>0</v>
      </c>
      <c r="X283" s="397"/>
      <c r="Y283" s="36"/>
    </row>
    <row r="284" spans="1:25" s="83" customFormat="1" ht="15" customHeight="1" x14ac:dyDescent="0.25">
      <c r="A284" s="66" t="s">
        <v>447</v>
      </c>
      <c r="B284" s="75"/>
      <c r="C284" s="59" t="s">
        <v>2</v>
      </c>
      <c r="D284" s="59" t="s">
        <v>2</v>
      </c>
      <c r="E284" s="171" t="s">
        <v>785</v>
      </c>
      <c r="F284" s="186" t="s">
        <v>786</v>
      </c>
      <c r="G284" s="187">
        <f>SUM(G285:G291)</f>
        <v>0</v>
      </c>
      <c r="H284" s="369">
        <v>4706078.26</v>
      </c>
      <c r="I284" s="337"/>
      <c r="J284" s="370">
        <v>1986043.57</v>
      </c>
      <c r="K284" s="332"/>
      <c r="L284" s="370">
        <f t="shared" si="9"/>
        <v>2720034.6899999995</v>
      </c>
      <c r="M284" s="112"/>
      <c r="N284" s="185">
        <v>8731.5400000000009</v>
      </c>
      <c r="O284" s="184">
        <f t="shared" si="8"/>
        <v>4697346.72</v>
      </c>
      <c r="X284" s="397"/>
      <c r="Y284" s="36"/>
    </row>
    <row r="285" spans="1:25" s="83" customFormat="1" ht="15" customHeight="1" x14ac:dyDescent="0.25">
      <c r="A285" s="66"/>
      <c r="B285" s="75"/>
      <c r="C285" s="59" t="s">
        <v>2</v>
      </c>
      <c r="D285" s="59" t="s">
        <v>444</v>
      </c>
      <c r="E285" s="174" t="s">
        <v>86</v>
      </c>
      <c r="F285" s="180" t="s">
        <v>787</v>
      </c>
      <c r="G285" s="139"/>
      <c r="H285" s="339">
        <v>113219.43</v>
      </c>
      <c r="I285" s="337"/>
      <c r="J285" s="340"/>
      <c r="K285" s="332"/>
      <c r="L285" s="340">
        <f t="shared" si="9"/>
        <v>113219.43</v>
      </c>
      <c r="M285" s="88"/>
      <c r="N285" s="89">
        <v>0</v>
      </c>
      <c r="O285" s="87">
        <f t="shared" si="8"/>
        <v>113219.43</v>
      </c>
      <c r="X285" s="397"/>
      <c r="Y285" s="36"/>
    </row>
    <row r="286" spans="1:25" s="83" customFormat="1" ht="15" customHeight="1" x14ac:dyDescent="0.25">
      <c r="A286" s="66"/>
      <c r="B286" s="75"/>
      <c r="C286" s="59" t="s">
        <v>2</v>
      </c>
      <c r="D286" s="59" t="s">
        <v>444</v>
      </c>
      <c r="E286" s="174" t="s">
        <v>84</v>
      </c>
      <c r="F286" s="180" t="s">
        <v>788</v>
      </c>
      <c r="G286" s="139"/>
      <c r="H286" s="339">
        <v>7000</v>
      </c>
      <c r="I286" s="337"/>
      <c r="J286" s="340"/>
      <c r="K286" s="332"/>
      <c r="L286" s="340">
        <f t="shared" si="9"/>
        <v>7000</v>
      </c>
      <c r="M286" s="88"/>
      <c r="N286" s="89">
        <v>0</v>
      </c>
      <c r="O286" s="87">
        <f t="shared" si="8"/>
        <v>7000</v>
      </c>
      <c r="X286" s="397"/>
      <c r="Y286" s="36"/>
    </row>
    <row r="287" spans="1:25" s="83" customFormat="1" ht="15" customHeight="1" x14ac:dyDescent="0.25">
      <c r="A287" s="66"/>
      <c r="B287" s="75"/>
      <c r="C287" s="59" t="s">
        <v>2</v>
      </c>
      <c r="D287" s="59" t="s">
        <v>444</v>
      </c>
      <c r="E287" s="174" t="s">
        <v>87</v>
      </c>
      <c r="F287" s="180" t="s">
        <v>789</v>
      </c>
      <c r="G287" s="139"/>
      <c r="H287" s="339">
        <v>0</v>
      </c>
      <c r="I287" s="337"/>
      <c r="J287" s="340"/>
      <c r="K287" s="332"/>
      <c r="L287" s="340">
        <f t="shared" si="9"/>
        <v>0</v>
      </c>
      <c r="M287" s="88"/>
      <c r="N287" s="89">
        <v>0</v>
      </c>
      <c r="O287" s="87">
        <f t="shared" si="8"/>
        <v>0</v>
      </c>
      <c r="X287" s="397"/>
      <c r="Y287" s="36"/>
    </row>
    <row r="288" spans="1:25" s="83" customFormat="1" ht="15" customHeight="1" x14ac:dyDescent="0.25">
      <c r="A288" s="66"/>
      <c r="B288" s="75"/>
      <c r="C288" s="59" t="s">
        <v>2</v>
      </c>
      <c r="D288" s="59" t="s">
        <v>444</v>
      </c>
      <c r="E288" s="174" t="s">
        <v>85</v>
      </c>
      <c r="F288" s="180" t="s">
        <v>790</v>
      </c>
      <c r="G288" s="139"/>
      <c r="H288" s="339">
        <v>0</v>
      </c>
      <c r="I288" s="337"/>
      <c r="J288" s="340"/>
      <c r="K288" s="332"/>
      <c r="L288" s="340">
        <f t="shared" si="9"/>
        <v>0</v>
      </c>
      <c r="M288" s="88"/>
      <c r="N288" s="89">
        <v>0</v>
      </c>
      <c r="O288" s="87">
        <f t="shared" si="8"/>
        <v>0</v>
      </c>
      <c r="X288" s="397"/>
      <c r="Y288" s="36"/>
    </row>
    <row r="289" spans="1:25" s="83" customFormat="1" ht="15" customHeight="1" x14ac:dyDescent="0.25">
      <c r="A289" s="66"/>
      <c r="B289" s="75"/>
      <c r="C289" s="59" t="s">
        <v>2</v>
      </c>
      <c r="D289" s="59" t="s">
        <v>444</v>
      </c>
      <c r="E289" s="174" t="s">
        <v>83</v>
      </c>
      <c r="F289" s="180" t="s">
        <v>791</v>
      </c>
      <c r="G289" s="139"/>
      <c r="H289" s="339">
        <v>4576503.63</v>
      </c>
      <c r="I289" s="337"/>
      <c r="J289" s="340">
        <v>1986043.57</v>
      </c>
      <c r="K289" s="332"/>
      <c r="L289" s="340">
        <f t="shared" si="9"/>
        <v>2590460.0599999996</v>
      </c>
      <c r="M289" s="88"/>
      <c r="N289" s="89">
        <v>8731.5400000000009</v>
      </c>
      <c r="O289" s="87">
        <f t="shared" si="8"/>
        <v>4567772.09</v>
      </c>
      <c r="X289" s="397"/>
      <c r="Y289" s="36"/>
    </row>
    <row r="290" spans="1:25" s="83" customFormat="1" ht="15" customHeight="1" x14ac:dyDescent="0.25">
      <c r="A290" s="66"/>
      <c r="B290" s="75" t="s">
        <v>443</v>
      </c>
      <c r="C290" s="59" t="s">
        <v>443</v>
      </c>
      <c r="D290" s="59" t="s">
        <v>444</v>
      </c>
      <c r="E290" s="174" t="s">
        <v>88</v>
      </c>
      <c r="F290" s="180" t="s">
        <v>792</v>
      </c>
      <c r="G290" s="139"/>
      <c r="H290" s="339">
        <v>9355.2000000000007</v>
      </c>
      <c r="I290" s="337"/>
      <c r="J290" s="340"/>
      <c r="K290" s="332"/>
      <c r="L290" s="340">
        <f t="shared" si="9"/>
        <v>9355.2000000000007</v>
      </c>
      <c r="M290" s="88"/>
      <c r="N290" s="89">
        <v>0</v>
      </c>
      <c r="O290" s="87">
        <f t="shared" si="8"/>
        <v>9355.2000000000007</v>
      </c>
      <c r="X290" s="397"/>
      <c r="Y290" s="36"/>
    </row>
    <row r="291" spans="1:25" s="147" customFormat="1" ht="15" customHeight="1" x14ac:dyDescent="0.25">
      <c r="A291" s="66"/>
      <c r="B291" s="75" t="s">
        <v>443</v>
      </c>
      <c r="C291" s="59" t="s">
        <v>443</v>
      </c>
      <c r="D291" s="59" t="s">
        <v>444</v>
      </c>
      <c r="E291" s="174" t="s">
        <v>89</v>
      </c>
      <c r="F291" s="180" t="s">
        <v>793</v>
      </c>
      <c r="G291" s="139"/>
      <c r="H291" s="339">
        <v>0</v>
      </c>
      <c r="I291" s="337"/>
      <c r="J291" s="340"/>
      <c r="K291" s="375"/>
      <c r="L291" s="340">
        <f t="shared" si="9"/>
        <v>0</v>
      </c>
      <c r="M291" s="88"/>
      <c r="N291" s="89">
        <v>0</v>
      </c>
      <c r="O291" s="87">
        <f t="shared" si="8"/>
        <v>0</v>
      </c>
      <c r="X291" s="397"/>
      <c r="Y291" s="124"/>
    </row>
    <row r="292" spans="1:25" s="83" customFormat="1" ht="15" customHeight="1" x14ac:dyDescent="0.25">
      <c r="A292" s="66" t="s">
        <v>447</v>
      </c>
      <c r="B292" s="75"/>
      <c r="C292" s="59" t="s">
        <v>2</v>
      </c>
      <c r="D292" s="59" t="s">
        <v>2</v>
      </c>
      <c r="E292" s="171" t="s">
        <v>794</v>
      </c>
      <c r="F292" s="186" t="s">
        <v>795</v>
      </c>
      <c r="G292" s="187">
        <f>+G293+G294+G295+G302</f>
        <v>0</v>
      </c>
      <c r="H292" s="369">
        <v>7087963.5</v>
      </c>
      <c r="I292" s="337"/>
      <c r="J292" s="370">
        <v>0</v>
      </c>
      <c r="K292" s="332"/>
      <c r="L292" s="370">
        <f t="shared" si="9"/>
        <v>7087963.5</v>
      </c>
      <c r="M292" s="112"/>
      <c r="N292" s="185">
        <v>2969206.56</v>
      </c>
      <c r="O292" s="184">
        <f t="shared" si="8"/>
        <v>4118756.94</v>
      </c>
      <c r="X292" s="397"/>
      <c r="Y292" s="36"/>
    </row>
    <row r="293" spans="1:25" s="35" customFormat="1" ht="15" customHeight="1" x14ac:dyDescent="0.25">
      <c r="A293" s="103"/>
      <c r="B293" s="104" t="s">
        <v>443</v>
      </c>
      <c r="C293" s="59" t="s">
        <v>443</v>
      </c>
      <c r="D293" s="59" t="s">
        <v>444</v>
      </c>
      <c r="E293" s="174" t="s">
        <v>97</v>
      </c>
      <c r="F293" s="180" t="s">
        <v>796</v>
      </c>
      <c r="G293" s="139"/>
      <c r="H293" s="339">
        <v>0</v>
      </c>
      <c r="I293" s="337"/>
      <c r="J293" s="340"/>
      <c r="K293" s="332"/>
      <c r="L293" s="340">
        <f t="shared" si="9"/>
        <v>0</v>
      </c>
      <c r="M293" s="88"/>
      <c r="N293" s="89">
        <v>0</v>
      </c>
      <c r="O293" s="87">
        <f t="shared" si="8"/>
        <v>0</v>
      </c>
      <c r="X293" s="397"/>
      <c r="Y293" s="36"/>
    </row>
    <row r="294" spans="1:25" s="35" customFormat="1" ht="15" customHeight="1" x14ac:dyDescent="0.25">
      <c r="A294" s="103"/>
      <c r="B294" s="104"/>
      <c r="C294" s="59" t="s">
        <v>2</v>
      </c>
      <c r="D294" s="59" t="s">
        <v>444</v>
      </c>
      <c r="E294" s="174" t="s">
        <v>98</v>
      </c>
      <c r="F294" s="180" t="s">
        <v>797</v>
      </c>
      <c r="G294" s="139"/>
      <c r="H294" s="339">
        <v>0</v>
      </c>
      <c r="I294" s="337"/>
      <c r="J294" s="340"/>
      <c r="K294" s="332"/>
      <c r="L294" s="340">
        <f t="shared" si="9"/>
        <v>0</v>
      </c>
      <c r="M294" s="88"/>
      <c r="N294" s="89">
        <v>0</v>
      </c>
      <c r="O294" s="87">
        <f t="shared" si="8"/>
        <v>0</v>
      </c>
      <c r="X294" s="397"/>
      <c r="Y294" s="36"/>
    </row>
    <row r="295" spans="1:25" s="35" customFormat="1" ht="15" customHeight="1" x14ac:dyDescent="0.25">
      <c r="A295" s="103" t="s">
        <v>447</v>
      </c>
      <c r="B295" s="104"/>
      <c r="C295" s="59" t="s">
        <v>2</v>
      </c>
      <c r="D295" s="59" t="s">
        <v>2</v>
      </c>
      <c r="E295" s="174" t="s">
        <v>798</v>
      </c>
      <c r="F295" s="180" t="s">
        <v>799</v>
      </c>
      <c r="G295" s="86">
        <f>SUM(G296:G301)</f>
        <v>0</v>
      </c>
      <c r="H295" s="376">
        <v>6953426.1500000004</v>
      </c>
      <c r="I295" s="337"/>
      <c r="J295" s="341">
        <v>0</v>
      </c>
      <c r="K295" s="332"/>
      <c r="L295" s="341">
        <f t="shared" si="9"/>
        <v>6953426.1500000004</v>
      </c>
      <c r="M295" s="81"/>
      <c r="N295" s="196">
        <v>2969206.56</v>
      </c>
      <c r="O295" s="95">
        <f t="shared" si="8"/>
        <v>3984219.5900000003</v>
      </c>
      <c r="X295" s="397"/>
      <c r="Y295" s="36"/>
    </row>
    <row r="296" spans="1:25" s="35" customFormat="1" ht="15" customHeight="1" x14ac:dyDescent="0.25">
      <c r="A296" s="103"/>
      <c r="B296" s="104"/>
      <c r="C296" s="59" t="s">
        <v>2</v>
      </c>
      <c r="D296" s="59" t="s">
        <v>444</v>
      </c>
      <c r="E296" s="175" t="s">
        <v>99</v>
      </c>
      <c r="F296" s="188" t="s">
        <v>800</v>
      </c>
      <c r="G296" s="86"/>
      <c r="H296" s="339">
        <v>5706731.3899999997</v>
      </c>
      <c r="I296" s="337"/>
      <c r="J296" s="340"/>
      <c r="K296" s="332"/>
      <c r="L296" s="340">
        <f t="shared" si="9"/>
        <v>5706731.3899999997</v>
      </c>
      <c r="M296" s="88"/>
      <c r="N296" s="89">
        <v>2322402.8199999998</v>
      </c>
      <c r="O296" s="87">
        <f t="shared" si="8"/>
        <v>3384328.57</v>
      </c>
      <c r="X296" s="397"/>
      <c r="Y296" s="36"/>
    </row>
    <row r="297" spans="1:25" s="35" customFormat="1" ht="15" customHeight="1" x14ac:dyDescent="0.25">
      <c r="A297" s="103"/>
      <c r="B297" s="104"/>
      <c r="C297" s="59" t="s">
        <v>2</v>
      </c>
      <c r="D297" s="59" t="s">
        <v>444</v>
      </c>
      <c r="E297" s="175" t="s">
        <v>100</v>
      </c>
      <c r="F297" s="188" t="s">
        <v>801</v>
      </c>
      <c r="G297" s="86"/>
      <c r="H297" s="339">
        <v>0</v>
      </c>
      <c r="I297" s="337"/>
      <c r="J297" s="340"/>
      <c r="K297" s="332"/>
      <c r="L297" s="340">
        <f t="shared" si="9"/>
        <v>0</v>
      </c>
      <c r="M297" s="88"/>
      <c r="N297" s="89">
        <v>0</v>
      </c>
      <c r="O297" s="87">
        <f t="shared" si="8"/>
        <v>0</v>
      </c>
      <c r="X297" s="397"/>
      <c r="Y297" s="36"/>
    </row>
    <row r="298" spans="1:25" s="35" customFormat="1" ht="15" customHeight="1" x14ac:dyDescent="0.25">
      <c r="A298" s="103"/>
      <c r="B298" s="104"/>
      <c r="C298" s="59" t="s">
        <v>2</v>
      </c>
      <c r="D298" s="59" t="s">
        <v>444</v>
      </c>
      <c r="E298" s="175" t="s">
        <v>101</v>
      </c>
      <c r="F298" s="188" t="s">
        <v>802</v>
      </c>
      <c r="G298" s="86"/>
      <c r="H298" s="339">
        <v>52576.62</v>
      </c>
      <c r="I298" s="337"/>
      <c r="J298" s="340"/>
      <c r="K298" s="332"/>
      <c r="L298" s="340">
        <f t="shared" si="9"/>
        <v>52576.62</v>
      </c>
      <c r="M298" s="88"/>
      <c r="N298" s="89">
        <v>141997.38999999998</v>
      </c>
      <c r="O298" s="87">
        <f t="shared" si="8"/>
        <v>-89420.76999999999</v>
      </c>
      <c r="X298" s="397"/>
      <c r="Y298" s="36"/>
    </row>
    <row r="299" spans="1:25" s="35" customFormat="1" ht="15" customHeight="1" x14ac:dyDescent="0.25">
      <c r="A299" s="103"/>
      <c r="B299" s="104"/>
      <c r="C299" s="59" t="s">
        <v>2</v>
      </c>
      <c r="D299" s="59" t="s">
        <v>444</v>
      </c>
      <c r="E299" s="175" t="s">
        <v>102</v>
      </c>
      <c r="F299" s="188" t="s">
        <v>803</v>
      </c>
      <c r="G299" s="86"/>
      <c r="H299" s="339">
        <v>0</v>
      </c>
      <c r="I299" s="337"/>
      <c r="J299" s="340"/>
      <c r="K299" s="332"/>
      <c r="L299" s="340">
        <f t="shared" si="9"/>
        <v>0</v>
      </c>
      <c r="M299" s="88"/>
      <c r="N299" s="89">
        <v>0</v>
      </c>
      <c r="O299" s="87">
        <f t="shared" si="8"/>
        <v>0</v>
      </c>
      <c r="X299" s="397"/>
      <c r="Y299" s="36"/>
    </row>
    <row r="300" spans="1:25" s="35" customFormat="1" ht="15" customHeight="1" x14ac:dyDescent="0.25">
      <c r="A300" s="103"/>
      <c r="B300" s="104"/>
      <c r="C300" s="59" t="s">
        <v>2</v>
      </c>
      <c r="D300" s="59" t="s">
        <v>444</v>
      </c>
      <c r="E300" s="175" t="s">
        <v>103</v>
      </c>
      <c r="F300" s="188" t="s">
        <v>804</v>
      </c>
      <c r="G300" s="86"/>
      <c r="H300" s="339">
        <v>427827.23</v>
      </c>
      <c r="I300" s="337"/>
      <c r="J300" s="340"/>
      <c r="K300" s="332"/>
      <c r="L300" s="340">
        <f t="shared" si="9"/>
        <v>427827.23</v>
      </c>
      <c r="M300" s="88"/>
      <c r="N300" s="89">
        <v>0</v>
      </c>
      <c r="O300" s="87">
        <f t="shared" si="8"/>
        <v>427827.23</v>
      </c>
      <c r="X300" s="397"/>
      <c r="Y300" s="36"/>
    </row>
    <row r="301" spans="1:25" s="35" customFormat="1" ht="15" customHeight="1" x14ac:dyDescent="0.25">
      <c r="A301" s="103"/>
      <c r="B301" s="104"/>
      <c r="C301" s="59" t="s">
        <v>2</v>
      </c>
      <c r="D301" s="59" t="s">
        <v>444</v>
      </c>
      <c r="E301" s="175" t="s">
        <v>104</v>
      </c>
      <c r="F301" s="188" t="s">
        <v>805</v>
      </c>
      <c r="G301" s="86"/>
      <c r="H301" s="339">
        <v>766290.91</v>
      </c>
      <c r="I301" s="337"/>
      <c r="J301" s="340"/>
      <c r="K301" s="332"/>
      <c r="L301" s="340">
        <f t="shared" si="9"/>
        <v>766290.91</v>
      </c>
      <c r="M301" s="88"/>
      <c r="N301" s="89">
        <v>504806.35</v>
      </c>
      <c r="O301" s="87">
        <f t="shared" si="8"/>
        <v>261484.56000000006</v>
      </c>
      <c r="X301" s="397"/>
      <c r="Y301" s="36"/>
    </row>
    <row r="302" spans="1:25" s="35" customFormat="1" ht="15" customHeight="1" x14ac:dyDescent="0.25">
      <c r="A302" s="103" t="s">
        <v>447</v>
      </c>
      <c r="B302" s="104"/>
      <c r="C302" s="59" t="s">
        <v>2</v>
      </c>
      <c r="D302" s="59" t="s">
        <v>2</v>
      </c>
      <c r="E302" s="174" t="s">
        <v>806</v>
      </c>
      <c r="F302" s="180" t="s">
        <v>807</v>
      </c>
      <c r="G302" s="86">
        <f>SUM(G303:G305)</f>
        <v>0</v>
      </c>
      <c r="H302" s="339">
        <v>134537.35</v>
      </c>
      <c r="I302" s="337"/>
      <c r="J302" s="340">
        <v>0</v>
      </c>
      <c r="K302" s="332"/>
      <c r="L302" s="340">
        <f t="shared" si="9"/>
        <v>134537.35</v>
      </c>
      <c r="M302" s="88"/>
      <c r="N302" s="89">
        <v>0</v>
      </c>
      <c r="O302" s="87">
        <f t="shared" si="8"/>
        <v>134537.35</v>
      </c>
      <c r="X302" s="397"/>
      <c r="Y302" s="36"/>
    </row>
    <row r="303" spans="1:25" s="35" customFormat="1" ht="15" customHeight="1" x14ac:dyDescent="0.25">
      <c r="A303" s="103"/>
      <c r="B303" s="104" t="s">
        <v>443</v>
      </c>
      <c r="C303" s="59" t="s">
        <v>443</v>
      </c>
      <c r="D303" s="59" t="s">
        <v>444</v>
      </c>
      <c r="E303" s="175" t="s">
        <v>105</v>
      </c>
      <c r="F303" s="188" t="s">
        <v>808</v>
      </c>
      <c r="G303" s="86"/>
      <c r="H303" s="339">
        <v>0</v>
      </c>
      <c r="I303" s="337"/>
      <c r="J303" s="340"/>
      <c r="K303" s="332"/>
      <c r="L303" s="340">
        <f t="shared" si="9"/>
        <v>0</v>
      </c>
      <c r="M303" s="88"/>
      <c r="N303" s="89">
        <v>0</v>
      </c>
      <c r="O303" s="87">
        <f t="shared" si="8"/>
        <v>0</v>
      </c>
      <c r="X303" s="397"/>
      <c r="Y303" s="36"/>
    </row>
    <row r="304" spans="1:25" s="35" customFormat="1" ht="15" customHeight="1" x14ac:dyDescent="0.25">
      <c r="A304" s="103"/>
      <c r="B304" s="104"/>
      <c r="C304" s="59" t="s">
        <v>2</v>
      </c>
      <c r="D304" s="59" t="s">
        <v>444</v>
      </c>
      <c r="E304" s="175" t="s">
        <v>106</v>
      </c>
      <c r="F304" s="188" t="s">
        <v>809</v>
      </c>
      <c r="G304" s="86"/>
      <c r="H304" s="339">
        <v>129133.8</v>
      </c>
      <c r="I304" s="337"/>
      <c r="J304" s="340"/>
      <c r="K304" s="332"/>
      <c r="L304" s="340">
        <f t="shared" si="9"/>
        <v>129133.8</v>
      </c>
      <c r="M304" s="88"/>
      <c r="N304" s="89">
        <v>0</v>
      </c>
      <c r="O304" s="87">
        <f t="shared" si="8"/>
        <v>129133.8</v>
      </c>
      <c r="X304" s="397"/>
      <c r="Y304" s="36"/>
    </row>
    <row r="305" spans="1:25" s="35" customFormat="1" ht="15" customHeight="1" x14ac:dyDescent="0.25">
      <c r="A305" s="103"/>
      <c r="B305" s="104" t="s">
        <v>532</v>
      </c>
      <c r="C305" s="59" t="s">
        <v>532</v>
      </c>
      <c r="D305" s="59" t="s">
        <v>444</v>
      </c>
      <c r="E305" s="175" t="s">
        <v>107</v>
      </c>
      <c r="F305" s="188" t="s">
        <v>810</v>
      </c>
      <c r="G305" s="86"/>
      <c r="H305" s="339">
        <v>5403.55</v>
      </c>
      <c r="I305" s="337"/>
      <c r="J305" s="340"/>
      <c r="K305" s="332"/>
      <c r="L305" s="340">
        <f t="shared" si="9"/>
        <v>5403.55</v>
      </c>
      <c r="M305" s="88"/>
      <c r="N305" s="89">
        <v>0</v>
      </c>
      <c r="O305" s="87">
        <f t="shared" si="8"/>
        <v>5403.55</v>
      </c>
      <c r="X305" s="397"/>
      <c r="Y305" s="36"/>
    </row>
    <row r="306" spans="1:25" s="35" customFormat="1" ht="15" customHeight="1" x14ac:dyDescent="0.25">
      <c r="A306" s="103" t="s">
        <v>447</v>
      </c>
      <c r="B306" s="104"/>
      <c r="C306" s="59" t="s">
        <v>2</v>
      </c>
      <c r="D306" s="59" t="s">
        <v>2</v>
      </c>
      <c r="E306" s="171" t="s">
        <v>811</v>
      </c>
      <c r="F306" s="186" t="s">
        <v>812</v>
      </c>
      <c r="G306" s="187">
        <f>SUM(G307:G313)</f>
        <v>0</v>
      </c>
      <c r="H306" s="369">
        <v>6245115.4100000001</v>
      </c>
      <c r="I306" s="337"/>
      <c r="J306" s="370">
        <v>0</v>
      </c>
      <c r="K306" s="332"/>
      <c r="L306" s="370">
        <f t="shared" si="9"/>
        <v>6245115.4100000001</v>
      </c>
      <c r="M306" s="112"/>
      <c r="N306" s="185">
        <v>65</v>
      </c>
      <c r="O306" s="184">
        <f t="shared" si="8"/>
        <v>6245050.4100000001</v>
      </c>
      <c r="X306" s="397"/>
      <c r="Y306" s="36"/>
    </row>
    <row r="307" spans="1:25" s="35" customFormat="1" ht="15" customHeight="1" x14ac:dyDescent="0.25">
      <c r="A307" s="103"/>
      <c r="B307" s="104" t="s">
        <v>443</v>
      </c>
      <c r="C307" s="59" t="s">
        <v>443</v>
      </c>
      <c r="D307" s="59" t="s">
        <v>444</v>
      </c>
      <c r="E307" s="174" t="s">
        <v>109</v>
      </c>
      <c r="F307" s="180" t="s">
        <v>813</v>
      </c>
      <c r="G307" s="139"/>
      <c r="H307" s="339">
        <v>751318.2</v>
      </c>
      <c r="I307" s="337"/>
      <c r="J307" s="340"/>
      <c r="K307" s="332"/>
      <c r="L307" s="340">
        <f t="shared" si="9"/>
        <v>751318.2</v>
      </c>
      <c r="M307" s="88"/>
      <c r="N307" s="89">
        <v>0</v>
      </c>
      <c r="O307" s="87">
        <f t="shared" si="8"/>
        <v>751318.2</v>
      </c>
      <c r="X307" s="397"/>
      <c r="Y307" s="36"/>
    </row>
    <row r="308" spans="1:25" s="35" customFormat="1" ht="15" customHeight="1" x14ac:dyDescent="0.25">
      <c r="A308" s="103"/>
      <c r="B308" s="104"/>
      <c r="C308" s="59" t="s">
        <v>2</v>
      </c>
      <c r="D308" s="59" t="s">
        <v>444</v>
      </c>
      <c r="E308" s="174" t="s">
        <v>110</v>
      </c>
      <c r="F308" s="180" t="s">
        <v>814</v>
      </c>
      <c r="G308" s="139"/>
      <c r="H308" s="339">
        <v>0</v>
      </c>
      <c r="I308" s="337"/>
      <c r="J308" s="340"/>
      <c r="K308" s="332"/>
      <c r="L308" s="340">
        <f t="shared" si="9"/>
        <v>0</v>
      </c>
      <c r="M308" s="88"/>
      <c r="N308" s="89">
        <v>0</v>
      </c>
      <c r="O308" s="87">
        <f t="shared" si="8"/>
        <v>0</v>
      </c>
      <c r="X308" s="397"/>
      <c r="Y308" s="36"/>
    </row>
    <row r="309" spans="1:25" s="35" customFormat="1" ht="15" customHeight="1" x14ac:dyDescent="0.25">
      <c r="A309" s="103"/>
      <c r="B309" s="104" t="s">
        <v>532</v>
      </c>
      <c r="C309" s="59" t="s">
        <v>532</v>
      </c>
      <c r="D309" s="59" t="s">
        <v>444</v>
      </c>
      <c r="E309" s="174" t="s">
        <v>111</v>
      </c>
      <c r="F309" s="180" t="s">
        <v>815</v>
      </c>
      <c r="G309" s="139"/>
      <c r="H309" s="339">
        <v>67010.13</v>
      </c>
      <c r="I309" s="337"/>
      <c r="J309" s="340"/>
      <c r="K309" s="332"/>
      <c r="L309" s="340">
        <f t="shared" si="9"/>
        <v>67010.13</v>
      </c>
      <c r="M309" s="88"/>
      <c r="N309" s="89">
        <v>0</v>
      </c>
      <c r="O309" s="87">
        <f t="shared" si="8"/>
        <v>67010.13</v>
      </c>
      <c r="X309" s="397"/>
      <c r="Y309" s="36"/>
    </row>
    <row r="310" spans="1:25" s="35" customFormat="1" ht="15" customHeight="1" x14ac:dyDescent="0.25">
      <c r="A310" s="103"/>
      <c r="B310" s="104"/>
      <c r="C310" s="59" t="s">
        <v>2</v>
      </c>
      <c r="D310" s="59" t="s">
        <v>444</v>
      </c>
      <c r="E310" s="174" t="s">
        <v>108</v>
      </c>
      <c r="F310" s="180" t="s">
        <v>816</v>
      </c>
      <c r="G310" s="139"/>
      <c r="H310" s="339">
        <v>5426787.0800000001</v>
      </c>
      <c r="I310" s="337"/>
      <c r="J310" s="340"/>
      <c r="K310" s="332"/>
      <c r="L310" s="340">
        <f t="shared" si="9"/>
        <v>5426787.0800000001</v>
      </c>
      <c r="M310" s="88"/>
      <c r="N310" s="89">
        <v>65</v>
      </c>
      <c r="O310" s="87">
        <f t="shared" si="8"/>
        <v>5426722.0800000001</v>
      </c>
      <c r="X310" s="397"/>
      <c r="Y310" s="36"/>
    </row>
    <row r="311" spans="1:25" s="83" customFormat="1" ht="15" customHeight="1" x14ac:dyDescent="0.25">
      <c r="A311" s="66"/>
      <c r="B311" s="75"/>
      <c r="C311" s="59" t="s">
        <v>2</v>
      </c>
      <c r="D311" s="59" t="s">
        <v>444</v>
      </c>
      <c r="E311" s="174" t="s">
        <v>112</v>
      </c>
      <c r="F311" s="180" t="s">
        <v>817</v>
      </c>
      <c r="G311" s="139"/>
      <c r="H311" s="339">
        <v>0</v>
      </c>
      <c r="I311" s="337"/>
      <c r="J311" s="340"/>
      <c r="K311" s="332"/>
      <c r="L311" s="340">
        <f t="shared" si="9"/>
        <v>0</v>
      </c>
      <c r="M311" s="88"/>
      <c r="N311" s="89">
        <v>0</v>
      </c>
      <c r="O311" s="87">
        <f t="shared" si="8"/>
        <v>0</v>
      </c>
      <c r="X311" s="397"/>
      <c r="Y311" s="36"/>
    </row>
    <row r="312" spans="1:25" s="83" customFormat="1" ht="15" customHeight="1" x14ac:dyDescent="0.25">
      <c r="A312" s="66"/>
      <c r="B312" s="75" t="s">
        <v>443</v>
      </c>
      <c r="C312" s="59" t="s">
        <v>443</v>
      </c>
      <c r="D312" s="59" t="s">
        <v>444</v>
      </c>
      <c r="E312" s="174" t="s">
        <v>113</v>
      </c>
      <c r="F312" s="180" t="s">
        <v>818</v>
      </c>
      <c r="G312" s="139"/>
      <c r="H312" s="339">
        <v>0</v>
      </c>
      <c r="I312" s="337"/>
      <c r="J312" s="340"/>
      <c r="K312" s="332"/>
      <c r="L312" s="340">
        <f t="shared" si="9"/>
        <v>0</v>
      </c>
      <c r="M312" s="88"/>
      <c r="N312" s="89">
        <v>0</v>
      </c>
      <c r="O312" s="87">
        <f t="shared" si="8"/>
        <v>0</v>
      </c>
      <c r="X312" s="397"/>
      <c r="Y312" s="36"/>
    </row>
    <row r="313" spans="1:25" s="83" customFormat="1" ht="15" customHeight="1" x14ac:dyDescent="0.25">
      <c r="A313" s="66"/>
      <c r="B313" s="75" t="s">
        <v>532</v>
      </c>
      <c r="C313" s="59" t="s">
        <v>532</v>
      </c>
      <c r="D313" s="59" t="s">
        <v>444</v>
      </c>
      <c r="E313" s="174" t="s">
        <v>114</v>
      </c>
      <c r="F313" s="180" t="s">
        <v>819</v>
      </c>
      <c r="G313" s="139"/>
      <c r="H313" s="339">
        <v>0</v>
      </c>
      <c r="I313" s="337"/>
      <c r="J313" s="340"/>
      <c r="K313" s="332"/>
      <c r="L313" s="340">
        <f t="shared" si="9"/>
        <v>0</v>
      </c>
      <c r="M313" s="88"/>
      <c r="N313" s="89">
        <v>0</v>
      </c>
      <c r="O313" s="87">
        <f t="shared" si="8"/>
        <v>0</v>
      </c>
      <c r="X313" s="397"/>
      <c r="Y313" s="36"/>
    </row>
    <row r="314" spans="1:25" s="83" customFormat="1" ht="15" customHeight="1" x14ac:dyDescent="0.25">
      <c r="A314" s="140"/>
      <c r="B314" s="141" t="s">
        <v>1</v>
      </c>
      <c r="C314" s="59" t="s">
        <v>1</v>
      </c>
      <c r="D314" s="59" t="s">
        <v>444</v>
      </c>
      <c r="E314" s="171" t="s">
        <v>115</v>
      </c>
      <c r="F314" s="186" t="s">
        <v>820</v>
      </c>
      <c r="G314" s="183"/>
      <c r="H314" s="342">
        <v>0</v>
      </c>
      <c r="I314" s="337"/>
      <c r="J314" s="343"/>
      <c r="K314" s="332"/>
      <c r="L314" s="343">
        <f t="shared" si="9"/>
        <v>0</v>
      </c>
      <c r="M314" s="88"/>
      <c r="N314" s="100">
        <v>0</v>
      </c>
      <c r="O314" s="99">
        <f t="shared" si="8"/>
        <v>0</v>
      </c>
      <c r="X314" s="397"/>
      <c r="Y314" s="36"/>
    </row>
    <row r="315" spans="1:25" s="83" customFormat="1" ht="15" customHeight="1" x14ac:dyDescent="0.25">
      <c r="A315" s="66" t="s">
        <v>447</v>
      </c>
      <c r="B315" s="75"/>
      <c r="C315" s="59" t="s">
        <v>2</v>
      </c>
      <c r="D315" s="59" t="s">
        <v>2</v>
      </c>
      <c r="E315" s="171" t="s">
        <v>821</v>
      </c>
      <c r="F315" s="181" t="s">
        <v>822</v>
      </c>
      <c r="G315" s="144">
        <v>0</v>
      </c>
      <c r="H315" s="346">
        <v>48434129.439999998</v>
      </c>
      <c r="I315" s="337"/>
      <c r="J315" s="347">
        <v>0</v>
      </c>
      <c r="K315" s="332"/>
      <c r="L315" s="347">
        <f t="shared" si="9"/>
        <v>48434129.439999998</v>
      </c>
      <c r="M315" s="112"/>
      <c r="N315" s="113">
        <v>1576456.3699999999</v>
      </c>
      <c r="O315" s="111">
        <f t="shared" si="8"/>
        <v>46857673.07</v>
      </c>
      <c r="X315" s="397"/>
      <c r="Y315" s="36"/>
    </row>
    <row r="316" spans="1:25" s="83" customFormat="1" ht="15" customHeight="1" x14ac:dyDescent="0.25">
      <c r="A316" s="66" t="s">
        <v>447</v>
      </c>
      <c r="B316" s="75"/>
      <c r="C316" s="59" t="s">
        <v>2</v>
      </c>
      <c r="D316" s="59" t="s">
        <v>2</v>
      </c>
      <c r="E316" s="171" t="s">
        <v>823</v>
      </c>
      <c r="F316" s="186" t="s">
        <v>824</v>
      </c>
      <c r="G316" s="183">
        <v>0</v>
      </c>
      <c r="H316" s="369">
        <v>48029866.989999995</v>
      </c>
      <c r="I316" s="337"/>
      <c r="J316" s="370">
        <v>0</v>
      </c>
      <c r="K316" s="332"/>
      <c r="L316" s="370">
        <f t="shared" si="9"/>
        <v>48029866.989999995</v>
      </c>
      <c r="M316" s="112"/>
      <c r="N316" s="185">
        <v>1543195.15</v>
      </c>
      <c r="O316" s="184">
        <f t="shared" si="8"/>
        <v>46486671.839999996</v>
      </c>
      <c r="X316" s="397"/>
      <c r="Y316" s="36"/>
    </row>
    <row r="317" spans="1:25" s="83" customFormat="1" ht="15" customHeight="1" x14ac:dyDescent="0.25">
      <c r="A317" s="66"/>
      <c r="B317" s="75"/>
      <c r="C317" s="59" t="s">
        <v>2</v>
      </c>
      <c r="D317" s="59" t="s">
        <v>444</v>
      </c>
      <c r="E317" s="174" t="s">
        <v>145</v>
      </c>
      <c r="F317" s="180" t="s">
        <v>825</v>
      </c>
      <c r="G317" s="139"/>
      <c r="H317" s="339">
        <v>1893088.16</v>
      </c>
      <c r="I317" s="337"/>
      <c r="J317" s="340"/>
      <c r="K317" s="332"/>
      <c r="L317" s="340">
        <f t="shared" si="9"/>
        <v>1893088.16</v>
      </c>
      <c r="M317" s="88"/>
      <c r="N317" s="89">
        <v>89242.98</v>
      </c>
      <c r="O317" s="87">
        <f t="shared" si="8"/>
        <v>1803845.18</v>
      </c>
      <c r="X317" s="397"/>
      <c r="Y317" s="36"/>
    </row>
    <row r="318" spans="1:25" s="83" customFormat="1" ht="15" customHeight="1" x14ac:dyDescent="0.25">
      <c r="A318" s="66"/>
      <c r="B318" s="75"/>
      <c r="C318" s="59" t="s">
        <v>2</v>
      </c>
      <c r="D318" s="59" t="s">
        <v>444</v>
      </c>
      <c r="E318" s="174" t="s">
        <v>146</v>
      </c>
      <c r="F318" s="180" t="s">
        <v>826</v>
      </c>
      <c r="G318" s="139"/>
      <c r="H318" s="339">
        <v>7083123.5300000003</v>
      </c>
      <c r="I318" s="337"/>
      <c r="J318" s="340"/>
      <c r="K318" s="332"/>
      <c r="L318" s="340">
        <f t="shared" si="9"/>
        <v>7083123.5300000003</v>
      </c>
      <c r="M318" s="88"/>
      <c r="N318" s="89">
        <v>0</v>
      </c>
      <c r="O318" s="87">
        <f t="shared" si="8"/>
        <v>7083123.5300000003</v>
      </c>
      <c r="X318" s="397"/>
      <c r="Y318" s="36"/>
    </row>
    <row r="319" spans="1:25" s="83" customFormat="1" ht="15" customHeight="1" x14ac:dyDescent="0.25">
      <c r="A319" s="66" t="s">
        <v>447</v>
      </c>
      <c r="B319" s="75"/>
      <c r="C319" s="59" t="s">
        <v>2</v>
      </c>
      <c r="D319" s="59" t="s">
        <v>2</v>
      </c>
      <c r="E319" s="174" t="s">
        <v>827</v>
      </c>
      <c r="F319" s="180" t="s">
        <v>828</v>
      </c>
      <c r="G319" s="197">
        <f>G320+G321</f>
        <v>0</v>
      </c>
      <c r="H319" s="376">
        <v>2966746.43</v>
      </c>
      <c r="I319" s="337"/>
      <c r="J319" s="341">
        <v>0</v>
      </c>
      <c r="K319" s="332"/>
      <c r="L319" s="341">
        <f t="shared" si="9"/>
        <v>2966746.43</v>
      </c>
      <c r="M319" s="81"/>
      <c r="N319" s="196">
        <v>158324.47</v>
      </c>
      <c r="O319" s="95">
        <f t="shared" si="8"/>
        <v>2808421.96</v>
      </c>
      <c r="X319" s="397"/>
      <c r="Y319" s="36"/>
    </row>
    <row r="320" spans="1:25" s="147" customFormat="1" ht="15" customHeight="1" x14ac:dyDescent="0.25">
      <c r="A320" s="66"/>
      <c r="B320" s="75"/>
      <c r="C320" s="59" t="s">
        <v>2</v>
      </c>
      <c r="D320" s="59" t="s">
        <v>444</v>
      </c>
      <c r="E320" s="174" t="s">
        <v>147</v>
      </c>
      <c r="F320" s="188" t="s">
        <v>829</v>
      </c>
      <c r="G320" s="86"/>
      <c r="H320" s="339">
        <v>0</v>
      </c>
      <c r="I320" s="337"/>
      <c r="J320" s="340"/>
      <c r="K320" s="332"/>
      <c r="L320" s="340">
        <f t="shared" si="9"/>
        <v>0</v>
      </c>
      <c r="M320" s="88"/>
      <c r="N320" s="89">
        <v>0</v>
      </c>
      <c r="O320" s="87">
        <f t="shared" si="8"/>
        <v>0</v>
      </c>
      <c r="X320" s="397"/>
      <c r="Y320" s="124"/>
    </row>
    <row r="321" spans="1:25" s="147" customFormat="1" ht="15" customHeight="1" x14ac:dyDescent="0.25">
      <c r="A321" s="66"/>
      <c r="B321" s="75"/>
      <c r="C321" s="59" t="s">
        <v>2</v>
      </c>
      <c r="D321" s="59" t="s">
        <v>444</v>
      </c>
      <c r="E321" s="174" t="s">
        <v>148</v>
      </c>
      <c r="F321" s="188" t="s">
        <v>830</v>
      </c>
      <c r="G321" s="86"/>
      <c r="H321" s="339">
        <v>2966746.43</v>
      </c>
      <c r="I321" s="337"/>
      <c r="J321" s="340"/>
      <c r="K321" s="332"/>
      <c r="L321" s="340">
        <f t="shared" si="9"/>
        <v>2966746.43</v>
      </c>
      <c r="M321" s="88"/>
      <c r="N321" s="89">
        <v>158324.47</v>
      </c>
      <c r="O321" s="87">
        <f t="shared" si="8"/>
        <v>2808421.96</v>
      </c>
      <c r="X321" s="397"/>
      <c r="Y321" s="124"/>
    </row>
    <row r="322" spans="1:25" s="83" customFormat="1" ht="15" customHeight="1" x14ac:dyDescent="0.25">
      <c r="A322" s="66"/>
      <c r="B322" s="75"/>
      <c r="C322" s="59" t="s">
        <v>2</v>
      </c>
      <c r="D322" s="59" t="s">
        <v>444</v>
      </c>
      <c r="E322" s="174" t="s">
        <v>149</v>
      </c>
      <c r="F322" s="180" t="s">
        <v>831</v>
      </c>
      <c r="G322" s="139"/>
      <c r="H322" s="339">
        <v>0</v>
      </c>
      <c r="I322" s="337"/>
      <c r="J322" s="340"/>
      <c r="K322" s="332"/>
      <c r="L322" s="340">
        <f t="shared" si="9"/>
        <v>0</v>
      </c>
      <c r="M322" s="88"/>
      <c r="N322" s="89">
        <v>0</v>
      </c>
      <c r="O322" s="87">
        <f t="shared" si="8"/>
        <v>0</v>
      </c>
      <c r="X322" s="397"/>
      <c r="Y322" s="36"/>
    </row>
    <row r="323" spans="1:25" s="83" customFormat="1" ht="15" customHeight="1" x14ac:dyDescent="0.25">
      <c r="A323" s="66"/>
      <c r="B323" s="75"/>
      <c r="C323" s="59" t="s">
        <v>2</v>
      </c>
      <c r="D323" s="59" t="s">
        <v>444</v>
      </c>
      <c r="E323" s="174" t="s">
        <v>150</v>
      </c>
      <c r="F323" s="188" t="s">
        <v>832</v>
      </c>
      <c r="G323" s="86"/>
      <c r="H323" s="339">
        <v>6066530.4299999997</v>
      </c>
      <c r="I323" s="337"/>
      <c r="J323" s="340"/>
      <c r="K323" s="332"/>
      <c r="L323" s="340">
        <f t="shared" si="9"/>
        <v>6066530.4299999997</v>
      </c>
      <c r="M323" s="88"/>
      <c r="N323" s="89">
        <v>0</v>
      </c>
      <c r="O323" s="87">
        <f t="shared" si="8"/>
        <v>6066530.4299999997</v>
      </c>
      <c r="X323" s="397"/>
      <c r="Y323" s="36"/>
    </row>
    <row r="324" spans="1:25" s="83" customFormat="1" ht="15" customHeight="1" x14ac:dyDescent="0.25">
      <c r="A324" s="66"/>
      <c r="B324" s="75"/>
      <c r="C324" s="59" t="s">
        <v>2</v>
      </c>
      <c r="D324" s="59" t="s">
        <v>444</v>
      </c>
      <c r="E324" s="174" t="s">
        <v>151</v>
      </c>
      <c r="F324" s="188" t="s">
        <v>833</v>
      </c>
      <c r="G324" s="86"/>
      <c r="H324" s="339">
        <v>29272.799999999999</v>
      </c>
      <c r="I324" s="337"/>
      <c r="J324" s="340"/>
      <c r="K324" s="332"/>
      <c r="L324" s="340">
        <f t="shared" si="9"/>
        <v>29272.799999999999</v>
      </c>
      <c r="M324" s="88"/>
      <c r="N324" s="89">
        <v>0</v>
      </c>
      <c r="O324" s="87">
        <f t="shared" si="8"/>
        <v>29272.799999999999</v>
      </c>
      <c r="X324" s="397"/>
      <c r="Y324" s="36"/>
    </row>
    <row r="325" spans="1:25" s="83" customFormat="1" ht="15" customHeight="1" x14ac:dyDescent="0.25">
      <c r="A325" s="66"/>
      <c r="B325" s="75"/>
      <c r="C325" s="59" t="s">
        <v>2</v>
      </c>
      <c r="D325" s="59" t="s">
        <v>444</v>
      </c>
      <c r="E325" s="174" t="s">
        <v>152</v>
      </c>
      <c r="F325" s="180" t="s">
        <v>834</v>
      </c>
      <c r="G325" s="139"/>
      <c r="H325" s="339">
        <v>906047.29</v>
      </c>
      <c r="I325" s="337"/>
      <c r="J325" s="340"/>
      <c r="K325" s="332"/>
      <c r="L325" s="340">
        <f t="shared" si="9"/>
        <v>906047.29</v>
      </c>
      <c r="M325" s="88"/>
      <c r="N325" s="89">
        <v>8518.0499999999993</v>
      </c>
      <c r="O325" s="87">
        <f t="shared" si="8"/>
        <v>897529.24</v>
      </c>
      <c r="X325" s="397"/>
      <c r="Y325" s="36"/>
    </row>
    <row r="326" spans="1:25" s="83" customFormat="1" ht="15" customHeight="1" x14ac:dyDescent="0.25">
      <c r="A326" s="66"/>
      <c r="B326" s="75"/>
      <c r="C326" s="59" t="s">
        <v>2</v>
      </c>
      <c r="D326" s="59" t="s">
        <v>444</v>
      </c>
      <c r="E326" s="174" t="s">
        <v>144</v>
      </c>
      <c r="F326" s="188" t="s">
        <v>835</v>
      </c>
      <c r="G326" s="86"/>
      <c r="H326" s="339">
        <v>1459044.47</v>
      </c>
      <c r="I326" s="337"/>
      <c r="J326" s="340"/>
      <c r="K326" s="332"/>
      <c r="L326" s="340">
        <f t="shared" si="9"/>
        <v>1459044.47</v>
      </c>
      <c r="M326" s="88"/>
      <c r="N326" s="89">
        <v>0</v>
      </c>
      <c r="O326" s="87">
        <f t="shared" si="8"/>
        <v>1459044.47</v>
      </c>
      <c r="X326" s="397"/>
      <c r="Y326" s="36"/>
    </row>
    <row r="327" spans="1:25" s="83" customFormat="1" ht="15" customHeight="1" x14ac:dyDescent="0.25">
      <c r="A327" s="66"/>
      <c r="B327" s="75"/>
      <c r="C327" s="59" t="s">
        <v>2</v>
      </c>
      <c r="D327" s="59" t="s">
        <v>444</v>
      </c>
      <c r="E327" s="174" t="s">
        <v>142</v>
      </c>
      <c r="F327" s="188" t="s">
        <v>836</v>
      </c>
      <c r="G327" s="86"/>
      <c r="H327" s="339">
        <v>7970668.4500000002</v>
      </c>
      <c r="I327" s="337"/>
      <c r="J327" s="340"/>
      <c r="K327" s="332"/>
      <c r="L327" s="340">
        <f t="shared" si="9"/>
        <v>7970668.4500000002</v>
      </c>
      <c r="M327" s="88"/>
      <c r="N327" s="89">
        <v>0</v>
      </c>
      <c r="O327" s="87">
        <f t="shared" si="8"/>
        <v>7970668.4500000002</v>
      </c>
      <c r="X327" s="397"/>
      <c r="Y327" s="36"/>
    </row>
    <row r="328" spans="1:25" s="83" customFormat="1" ht="15" customHeight="1" x14ac:dyDescent="0.25">
      <c r="A328" s="66"/>
      <c r="B328" s="75"/>
      <c r="C328" s="59" t="s">
        <v>2</v>
      </c>
      <c r="D328" s="59" t="s">
        <v>444</v>
      </c>
      <c r="E328" s="174" t="s">
        <v>143</v>
      </c>
      <c r="F328" s="180" t="s">
        <v>837</v>
      </c>
      <c r="G328" s="139"/>
      <c r="H328" s="339">
        <v>3575615.95</v>
      </c>
      <c r="I328" s="337"/>
      <c r="J328" s="340"/>
      <c r="K328" s="332"/>
      <c r="L328" s="340">
        <f t="shared" si="9"/>
        <v>3575615.95</v>
      </c>
      <c r="M328" s="88"/>
      <c r="N328" s="89">
        <v>0</v>
      </c>
      <c r="O328" s="87">
        <f t="shared" si="8"/>
        <v>3575615.95</v>
      </c>
      <c r="X328" s="397"/>
      <c r="Y328" s="36"/>
    </row>
    <row r="329" spans="1:25" s="83" customFormat="1" ht="15" customHeight="1" x14ac:dyDescent="0.25">
      <c r="A329" s="66" t="s">
        <v>447</v>
      </c>
      <c r="B329" s="75"/>
      <c r="C329" s="59" t="s">
        <v>2</v>
      </c>
      <c r="D329" s="59" t="s">
        <v>2</v>
      </c>
      <c r="E329" s="174" t="s">
        <v>838</v>
      </c>
      <c r="F329" s="180" t="s">
        <v>839</v>
      </c>
      <c r="G329" s="197">
        <f>+G330+G331</f>
        <v>0</v>
      </c>
      <c r="H329" s="376">
        <v>2925845</v>
      </c>
      <c r="I329" s="337"/>
      <c r="J329" s="341">
        <v>0</v>
      </c>
      <c r="K329" s="332"/>
      <c r="L329" s="341">
        <f t="shared" si="9"/>
        <v>2925845</v>
      </c>
      <c r="M329" s="81"/>
      <c r="N329" s="196">
        <v>0</v>
      </c>
      <c r="O329" s="95">
        <f t="shared" si="8"/>
        <v>2925845</v>
      </c>
      <c r="X329" s="397"/>
      <c r="Y329" s="36"/>
    </row>
    <row r="330" spans="1:25" s="83" customFormat="1" ht="15" customHeight="1" x14ac:dyDescent="0.25">
      <c r="A330" s="66"/>
      <c r="B330" s="75"/>
      <c r="C330" s="59" t="s">
        <v>2</v>
      </c>
      <c r="D330" s="59" t="s">
        <v>444</v>
      </c>
      <c r="E330" s="175" t="s">
        <v>212</v>
      </c>
      <c r="F330" s="188" t="s">
        <v>840</v>
      </c>
      <c r="G330" s="86"/>
      <c r="H330" s="339">
        <v>2875000</v>
      </c>
      <c r="I330" s="337"/>
      <c r="J330" s="340"/>
      <c r="K330" s="375"/>
      <c r="L330" s="340">
        <f t="shared" si="9"/>
        <v>2875000</v>
      </c>
      <c r="M330" s="88"/>
      <c r="N330" s="89">
        <v>0</v>
      </c>
      <c r="O330" s="87">
        <f t="shared" ref="O330:O393" si="10">H330-N330</f>
        <v>2875000</v>
      </c>
      <c r="X330" s="397"/>
      <c r="Y330" s="36"/>
    </row>
    <row r="331" spans="1:25" s="83" customFormat="1" ht="15" customHeight="1" x14ac:dyDescent="0.25">
      <c r="A331" s="66"/>
      <c r="B331" s="75"/>
      <c r="C331" s="59" t="s">
        <v>2</v>
      </c>
      <c r="D331" s="59" t="s">
        <v>444</v>
      </c>
      <c r="E331" s="175" t="s">
        <v>211</v>
      </c>
      <c r="F331" s="188" t="s">
        <v>841</v>
      </c>
      <c r="G331" s="86"/>
      <c r="H331" s="339">
        <v>50845</v>
      </c>
      <c r="I331" s="337"/>
      <c r="J331" s="340"/>
      <c r="K331" s="332"/>
      <c r="L331" s="340">
        <f t="shared" si="9"/>
        <v>50845</v>
      </c>
      <c r="M331" s="88"/>
      <c r="N331" s="89">
        <v>0</v>
      </c>
      <c r="O331" s="87">
        <f t="shared" si="10"/>
        <v>50845</v>
      </c>
      <c r="X331" s="397"/>
      <c r="Y331" s="36"/>
    </row>
    <row r="332" spans="1:25" s="83" customFormat="1" ht="15" customHeight="1" x14ac:dyDescent="0.25">
      <c r="A332" s="66" t="s">
        <v>447</v>
      </c>
      <c r="B332" s="75"/>
      <c r="C332" s="59" t="s">
        <v>2</v>
      </c>
      <c r="D332" s="59" t="s">
        <v>2</v>
      </c>
      <c r="E332" s="174" t="s">
        <v>842</v>
      </c>
      <c r="F332" s="180" t="s">
        <v>843</v>
      </c>
      <c r="G332" s="197">
        <f>SUM(G333:G335)</f>
        <v>0</v>
      </c>
      <c r="H332" s="376">
        <v>13153884.479999999</v>
      </c>
      <c r="I332" s="337"/>
      <c r="J332" s="341">
        <v>0</v>
      </c>
      <c r="K332" s="332"/>
      <c r="L332" s="341">
        <f t="shared" si="9"/>
        <v>13153884.479999999</v>
      </c>
      <c r="M332" s="81"/>
      <c r="N332" s="196">
        <v>1287109.6499999999</v>
      </c>
      <c r="O332" s="95">
        <f t="shared" si="10"/>
        <v>11866774.829999998</v>
      </c>
      <c r="X332" s="397"/>
      <c r="Y332" s="36"/>
    </row>
    <row r="333" spans="1:25" s="83" customFormat="1" ht="15" customHeight="1" x14ac:dyDescent="0.25">
      <c r="A333" s="66"/>
      <c r="B333" s="75" t="s">
        <v>443</v>
      </c>
      <c r="C333" s="59" t="s">
        <v>443</v>
      </c>
      <c r="D333" s="59" t="s">
        <v>444</v>
      </c>
      <c r="E333" s="175" t="s">
        <v>154</v>
      </c>
      <c r="F333" s="188" t="s">
        <v>844</v>
      </c>
      <c r="G333" s="86"/>
      <c r="H333" s="339">
        <v>0</v>
      </c>
      <c r="I333" s="337"/>
      <c r="J333" s="340"/>
      <c r="K333" s="332"/>
      <c r="L333" s="340">
        <f t="shared" si="9"/>
        <v>0</v>
      </c>
      <c r="M333" s="88"/>
      <c r="N333" s="89">
        <v>0</v>
      </c>
      <c r="O333" s="87">
        <f t="shared" si="10"/>
        <v>0</v>
      </c>
      <c r="X333" s="397"/>
      <c r="Y333" s="36"/>
    </row>
    <row r="334" spans="1:25" s="83" customFormat="1" ht="15" customHeight="1" x14ac:dyDescent="0.25">
      <c r="A334" s="66"/>
      <c r="B334" s="75"/>
      <c r="C334" s="59" t="s">
        <v>2</v>
      </c>
      <c r="D334" s="59" t="s">
        <v>444</v>
      </c>
      <c r="E334" s="175" t="s">
        <v>155</v>
      </c>
      <c r="F334" s="188" t="s">
        <v>845</v>
      </c>
      <c r="G334" s="86"/>
      <c r="H334" s="339">
        <v>0</v>
      </c>
      <c r="I334" s="337"/>
      <c r="J334" s="340"/>
      <c r="K334" s="332"/>
      <c r="L334" s="340">
        <f t="shared" ref="L334:L397" si="11">+H334-J334</f>
        <v>0</v>
      </c>
      <c r="M334" s="88"/>
      <c r="N334" s="89">
        <v>0</v>
      </c>
      <c r="O334" s="87">
        <f t="shared" si="10"/>
        <v>0</v>
      </c>
      <c r="X334" s="397"/>
      <c r="Y334" s="36"/>
    </row>
    <row r="335" spans="1:25" s="83" customFormat="1" ht="15" customHeight="1" x14ac:dyDescent="0.25">
      <c r="A335" s="66"/>
      <c r="B335" s="75"/>
      <c r="C335" s="59" t="s">
        <v>2</v>
      </c>
      <c r="D335" s="59" t="s">
        <v>444</v>
      </c>
      <c r="E335" s="175" t="s">
        <v>153</v>
      </c>
      <c r="F335" s="188" t="s">
        <v>846</v>
      </c>
      <c r="G335" s="86"/>
      <c r="H335" s="339">
        <v>13153884.479999999</v>
      </c>
      <c r="I335" s="337"/>
      <c r="J335" s="340"/>
      <c r="K335" s="332"/>
      <c r="L335" s="340">
        <f t="shared" si="11"/>
        <v>13153884.479999999</v>
      </c>
      <c r="M335" s="88"/>
      <c r="N335" s="89">
        <v>1287109.6499999999</v>
      </c>
      <c r="O335" s="87">
        <f t="shared" si="10"/>
        <v>11866774.829999998</v>
      </c>
      <c r="X335" s="397"/>
      <c r="Y335" s="36"/>
    </row>
    <row r="336" spans="1:25" s="83" customFormat="1" ht="15" customHeight="1" x14ac:dyDescent="0.25">
      <c r="A336" s="66" t="s">
        <v>447</v>
      </c>
      <c r="B336" s="75"/>
      <c r="C336" s="59" t="s">
        <v>2</v>
      </c>
      <c r="D336" s="59" t="s">
        <v>2</v>
      </c>
      <c r="E336" s="171" t="s">
        <v>847</v>
      </c>
      <c r="F336" s="186" t="s">
        <v>848</v>
      </c>
      <c r="G336" s="187">
        <f>SUM(G337:G339)+G345</f>
        <v>0</v>
      </c>
      <c r="H336" s="369">
        <v>29565</v>
      </c>
      <c r="I336" s="337"/>
      <c r="J336" s="370">
        <v>0</v>
      </c>
      <c r="K336" s="332"/>
      <c r="L336" s="370">
        <f t="shared" si="11"/>
        <v>29565</v>
      </c>
      <c r="M336" s="112"/>
      <c r="N336" s="185">
        <v>33261.22</v>
      </c>
      <c r="O336" s="184">
        <f t="shared" si="10"/>
        <v>-3696.2200000000012</v>
      </c>
      <c r="X336" s="397"/>
      <c r="Y336" s="36"/>
    </row>
    <row r="337" spans="1:25" s="83" customFormat="1" ht="15" customHeight="1" x14ac:dyDescent="0.25">
      <c r="A337" s="66"/>
      <c r="B337" s="75" t="s">
        <v>443</v>
      </c>
      <c r="C337" s="59" t="s">
        <v>443</v>
      </c>
      <c r="D337" s="59" t="s">
        <v>444</v>
      </c>
      <c r="E337" s="174" t="s">
        <v>156</v>
      </c>
      <c r="F337" s="180" t="s">
        <v>849</v>
      </c>
      <c r="G337" s="139"/>
      <c r="H337" s="339">
        <v>0</v>
      </c>
      <c r="I337" s="337"/>
      <c r="J337" s="340"/>
      <c r="K337" s="332"/>
      <c r="L337" s="340">
        <f t="shared" si="11"/>
        <v>0</v>
      </c>
      <c r="M337" s="88"/>
      <c r="N337" s="89">
        <v>0</v>
      </c>
      <c r="O337" s="87">
        <f t="shared" si="10"/>
        <v>0</v>
      </c>
      <c r="X337" s="397"/>
      <c r="Y337" s="36"/>
    </row>
    <row r="338" spans="1:25" s="83" customFormat="1" ht="15" customHeight="1" x14ac:dyDescent="0.25">
      <c r="A338" s="66"/>
      <c r="B338" s="75"/>
      <c r="C338" s="59" t="s">
        <v>2</v>
      </c>
      <c r="D338" s="59" t="s">
        <v>444</v>
      </c>
      <c r="E338" s="174" t="s">
        <v>157</v>
      </c>
      <c r="F338" s="180" t="s">
        <v>850</v>
      </c>
      <c r="G338" s="139"/>
      <c r="H338" s="339">
        <v>0</v>
      </c>
      <c r="I338" s="337"/>
      <c r="J338" s="340"/>
      <c r="K338" s="332"/>
      <c r="L338" s="340">
        <f t="shared" si="11"/>
        <v>0</v>
      </c>
      <c r="M338" s="88"/>
      <c r="N338" s="89">
        <v>0</v>
      </c>
      <c r="O338" s="87">
        <f t="shared" si="10"/>
        <v>0</v>
      </c>
      <c r="X338" s="397"/>
      <c r="Y338" s="36"/>
    </row>
    <row r="339" spans="1:25" s="83" customFormat="1" ht="15" customHeight="1" x14ac:dyDescent="0.25">
      <c r="A339" s="66" t="s">
        <v>447</v>
      </c>
      <c r="B339" s="75"/>
      <c r="C339" s="59" t="s">
        <v>2</v>
      </c>
      <c r="D339" s="59" t="s">
        <v>2</v>
      </c>
      <c r="E339" s="174" t="s">
        <v>851</v>
      </c>
      <c r="F339" s="180" t="s">
        <v>852</v>
      </c>
      <c r="G339" s="197">
        <f>SUM(G340:G345)</f>
        <v>0</v>
      </c>
      <c r="H339" s="376">
        <v>0</v>
      </c>
      <c r="I339" s="337"/>
      <c r="J339" s="341">
        <v>0</v>
      </c>
      <c r="K339" s="332"/>
      <c r="L339" s="341">
        <f t="shared" si="11"/>
        <v>0</v>
      </c>
      <c r="M339" s="81"/>
      <c r="N339" s="196">
        <v>33261.22</v>
      </c>
      <c r="O339" s="95">
        <f t="shared" si="10"/>
        <v>-33261.22</v>
      </c>
      <c r="X339" s="397"/>
      <c r="Y339" s="36"/>
    </row>
    <row r="340" spans="1:25" s="83" customFormat="1" ht="15" customHeight="1" x14ac:dyDescent="0.25">
      <c r="A340" s="66"/>
      <c r="B340" s="75"/>
      <c r="C340" s="59" t="s">
        <v>2</v>
      </c>
      <c r="D340" s="59" t="s">
        <v>444</v>
      </c>
      <c r="E340" s="175" t="s">
        <v>158</v>
      </c>
      <c r="F340" s="188" t="s">
        <v>853</v>
      </c>
      <c r="G340" s="86"/>
      <c r="H340" s="339">
        <v>0</v>
      </c>
      <c r="I340" s="337"/>
      <c r="J340" s="340"/>
      <c r="K340" s="332"/>
      <c r="L340" s="340">
        <f t="shared" si="11"/>
        <v>0</v>
      </c>
      <c r="M340" s="88"/>
      <c r="N340" s="89">
        <v>0</v>
      </c>
      <c r="O340" s="87">
        <f t="shared" si="10"/>
        <v>0</v>
      </c>
      <c r="X340" s="397"/>
      <c r="Y340" s="36"/>
    </row>
    <row r="341" spans="1:25" s="83" customFormat="1" ht="15" customHeight="1" x14ac:dyDescent="0.25">
      <c r="A341" s="66"/>
      <c r="B341" s="75"/>
      <c r="C341" s="59" t="s">
        <v>2</v>
      </c>
      <c r="D341" s="59" t="s">
        <v>444</v>
      </c>
      <c r="E341" s="175" t="s">
        <v>159</v>
      </c>
      <c r="F341" s="188" t="s">
        <v>854</v>
      </c>
      <c r="G341" s="86"/>
      <c r="H341" s="339">
        <v>0</v>
      </c>
      <c r="I341" s="337"/>
      <c r="J341" s="340"/>
      <c r="K341" s="332"/>
      <c r="L341" s="340">
        <f t="shared" si="11"/>
        <v>0</v>
      </c>
      <c r="M341" s="88"/>
      <c r="N341" s="89">
        <v>33261.22</v>
      </c>
      <c r="O341" s="87">
        <f t="shared" si="10"/>
        <v>-33261.22</v>
      </c>
      <c r="X341" s="397"/>
      <c r="Y341" s="36"/>
    </row>
    <row r="342" spans="1:25" s="83" customFormat="1" ht="15" customHeight="1" x14ac:dyDescent="0.25">
      <c r="A342" s="66"/>
      <c r="B342" s="75"/>
      <c r="C342" s="59" t="s">
        <v>2</v>
      </c>
      <c r="D342" s="59" t="s">
        <v>444</v>
      </c>
      <c r="E342" s="175" t="s">
        <v>160</v>
      </c>
      <c r="F342" s="188" t="s">
        <v>855</v>
      </c>
      <c r="G342" s="86"/>
      <c r="H342" s="339">
        <v>0</v>
      </c>
      <c r="I342" s="337"/>
      <c r="J342" s="340"/>
      <c r="K342" s="332"/>
      <c r="L342" s="340">
        <f t="shared" si="11"/>
        <v>0</v>
      </c>
      <c r="M342" s="88"/>
      <c r="N342" s="89">
        <v>0</v>
      </c>
      <c r="O342" s="87">
        <f t="shared" si="10"/>
        <v>0</v>
      </c>
      <c r="X342" s="397"/>
      <c r="Y342" s="36"/>
    </row>
    <row r="343" spans="1:25" s="83" customFormat="1" ht="15" customHeight="1" x14ac:dyDescent="0.25">
      <c r="A343" s="66"/>
      <c r="B343" s="75"/>
      <c r="C343" s="59" t="s">
        <v>2</v>
      </c>
      <c r="D343" s="59" t="s">
        <v>444</v>
      </c>
      <c r="E343" s="175" t="s">
        <v>161</v>
      </c>
      <c r="F343" s="188" t="s">
        <v>856</v>
      </c>
      <c r="G343" s="86"/>
      <c r="H343" s="339">
        <v>0</v>
      </c>
      <c r="I343" s="337"/>
      <c r="J343" s="340"/>
      <c r="K343" s="332"/>
      <c r="L343" s="340">
        <f t="shared" si="11"/>
        <v>0</v>
      </c>
      <c r="M343" s="88"/>
      <c r="N343" s="89">
        <v>0</v>
      </c>
      <c r="O343" s="87">
        <f t="shared" si="10"/>
        <v>0</v>
      </c>
      <c r="X343" s="397"/>
      <c r="Y343" s="36"/>
    </row>
    <row r="344" spans="1:25" s="83" customFormat="1" ht="15" customHeight="1" x14ac:dyDescent="0.25">
      <c r="A344" s="66"/>
      <c r="B344" s="75"/>
      <c r="C344" s="59" t="s">
        <v>2</v>
      </c>
      <c r="D344" s="59" t="s">
        <v>444</v>
      </c>
      <c r="E344" s="175" t="s">
        <v>162</v>
      </c>
      <c r="F344" s="188" t="s">
        <v>857</v>
      </c>
      <c r="G344" s="86"/>
      <c r="H344" s="339">
        <v>0</v>
      </c>
      <c r="I344" s="337"/>
      <c r="J344" s="340"/>
      <c r="K344" s="332"/>
      <c r="L344" s="340">
        <f t="shared" si="11"/>
        <v>0</v>
      </c>
      <c r="M344" s="88"/>
      <c r="N344" s="89">
        <v>0</v>
      </c>
      <c r="O344" s="87">
        <f t="shared" si="10"/>
        <v>0</v>
      </c>
      <c r="X344" s="397"/>
      <c r="Y344" s="36"/>
    </row>
    <row r="345" spans="1:25" s="147" customFormat="1" ht="15" customHeight="1" x14ac:dyDescent="0.25">
      <c r="A345" s="66"/>
      <c r="B345" s="75"/>
      <c r="C345" s="59" t="s">
        <v>2</v>
      </c>
      <c r="D345" s="59" t="s">
        <v>444</v>
      </c>
      <c r="E345" s="175" t="s">
        <v>166</v>
      </c>
      <c r="F345" s="188" t="s">
        <v>858</v>
      </c>
      <c r="G345" s="86"/>
      <c r="H345" s="339">
        <v>0</v>
      </c>
      <c r="I345" s="337"/>
      <c r="J345" s="340"/>
      <c r="K345" s="332"/>
      <c r="L345" s="340">
        <f t="shared" si="11"/>
        <v>0</v>
      </c>
      <c r="M345" s="88"/>
      <c r="N345" s="89">
        <v>0</v>
      </c>
      <c r="O345" s="87">
        <f t="shared" si="10"/>
        <v>0</v>
      </c>
      <c r="X345" s="397"/>
      <c r="Y345" s="124"/>
    </row>
    <row r="346" spans="1:25" s="83" customFormat="1" ht="15" customHeight="1" x14ac:dyDescent="0.25">
      <c r="A346" s="66" t="s">
        <v>447</v>
      </c>
      <c r="B346" s="75"/>
      <c r="C346" s="59" t="s">
        <v>2</v>
      </c>
      <c r="D346" s="59" t="s">
        <v>2</v>
      </c>
      <c r="E346" s="174" t="s">
        <v>859</v>
      </c>
      <c r="F346" s="180" t="s">
        <v>860</v>
      </c>
      <c r="G346" s="197">
        <f>SUM(G347:G349)</f>
        <v>0</v>
      </c>
      <c r="H346" s="376">
        <v>29565</v>
      </c>
      <c r="I346" s="337"/>
      <c r="J346" s="341">
        <v>0</v>
      </c>
      <c r="K346" s="332"/>
      <c r="L346" s="341">
        <f t="shared" si="11"/>
        <v>29565</v>
      </c>
      <c r="M346" s="81"/>
      <c r="N346" s="196">
        <v>0</v>
      </c>
      <c r="O346" s="95">
        <f t="shared" si="10"/>
        <v>29565</v>
      </c>
      <c r="X346" s="397"/>
      <c r="Y346" s="36"/>
    </row>
    <row r="347" spans="1:25" s="83" customFormat="1" ht="15" customHeight="1" x14ac:dyDescent="0.25">
      <c r="A347" s="66"/>
      <c r="B347" s="75" t="s">
        <v>443</v>
      </c>
      <c r="C347" s="59" t="s">
        <v>443</v>
      </c>
      <c r="D347" s="59" t="s">
        <v>444</v>
      </c>
      <c r="E347" s="175" t="s">
        <v>163</v>
      </c>
      <c r="F347" s="188" t="s">
        <v>861</v>
      </c>
      <c r="G347" s="86"/>
      <c r="H347" s="339">
        <v>29565</v>
      </c>
      <c r="I347" s="337"/>
      <c r="J347" s="340"/>
      <c r="K347" s="332"/>
      <c r="L347" s="340">
        <f t="shared" si="11"/>
        <v>29565</v>
      </c>
      <c r="M347" s="88"/>
      <c r="N347" s="89">
        <v>0</v>
      </c>
      <c r="O347" s="87">
        <f t="shared" si="10"/>
        <v>29565</v>
      </c>
      <c r="X347" s="397"/>
      <c r="Y347" s="36"/>
    </row>
    <row r="348" spans="1:25" s="83" customFormat="1" ht="15" customHeight="1" x14ac:dyDescent="0.25">
      <c r="A348" s="66"/>
      <c r="B348" s="75"/>
      <c r="C348" s="59" t="s">
        <v>2</v>
      </c>
      <c r="D348" s="59" t="s">
        <v>444</v>
      </c>
      <c r="E348" s="175" t="s">
        <v>164</v>
      </c>
      <c r="F348" s="188" t="s">
        <v>862</v>
      </c>
      <c r="G348" s="86"/>
      <c r="H348" s="339">
        <v>0</v>
      </c>
      <c r="I348" s="337"/>
      <c r="J348" s="340"/>
      <c r="K348" s="332"/>
      <c r="L348" s="340">
        <f t="shared" si="11"/>
        <v>0</v>
      </c>
      <c r="M348" s="88"/>
      <c r="N348" s="89">
        <v>0</v>
      </c>
      <c r="O348" s="87">
        <f t="shared" si="10"/>
        <v>0</v>
      </c>
      <c r="X348" s="397"/>
      <c r="Y348" s="36"/>
    </row>
    <row r="349" spans="1:25" s="83" customFormat="1" ht="15" customHeight="1" x14ac:dyDescent="0.25">
      <c r="A349" s="66"/>
      <c r="B349" s="75" t="s">
        <v>532</v>
      </c>
      <c r="C349" s="59" t="s">
        <v>532</v>
      </c>
      <c r="D349" s="59" t="s">
        <v>444</v>
      </c>
      <c r="E349" s="175" t="s">
        <v>165</v>
      </c>
      <c r="F349" s="188" t="s">
        <v>863</v>
      </c>
      <c r="G349" s="86"/>
      <c r="H349" s="339">
        <v>0</v>
      </c>
      <c r="I349" s="337"/>
      <c r="J349" s="340"/>
      <c r="K349" s="332"/>
      <c r="L349" s="340">
        <f t="shared" si="11"/>
        <v>0</v>
      </c>
      <c r="M349" s="88"/>
      <c r="N349" s="89">
        <v>0</v>
      </c>
      <c r="O349" s="87">
        <f t="shared" si="10"/>
        <v>0</v>
      </c>
      <c r="X349" s="397"/>
      <c r="Y349" s="36"/>
    </row>
    <row r="350" spans="1:25" s="83" customFormat="1" ht="15" customHeight="1" x14ac:dyDescent="0.25">
      <c r="A350" s="66" t="s">
        <v>447</v>
      </c>
      <c r="B350" s="75"/>
      <c r="C350" s="59" t="s">
        <v>2</v>
      </c>
      <c r="D350" s="59" t="s">
        <v>2</v>
      </c>
      <c r="E350" s="171" t="s">
        <v>864</v>
      </c>
      <c r="F350" s="186" t="s">
        <v>865</v>
      </c>
      <c r="G350" s="187">
        <f>SUM(G351:G352)</f>
        <v>0</v>
      </c>
      <c r="H350" s="369">
        <v>374697.45</v>
      </c>
      <c r="I350" s="337"/>
      <c r="J350" s="370">
        <v>0</v>
      </c>
      <c r="K350" s="332"/>
      <c r="L350" s="370">
        <f t="shared" si="11"/>
        <v>374697.45</v>
      </c>
      <c r="M350" s="112"/>
      <c r="N350" s="185">
        <v>0</v>
      </c>
      <c r="O350" s="184">
        <f t="shared" si="10"/>
        <v>374697.45</v>
      </c>
      <c r="X350" s="397"/>
      <c r="Y350" s="36"/>
    </row>
    <row r="351" spans="1:25" s="83" customFormat="1" ht="15" customHeight="1" x14ac:dyDescent="0.25">
      <c r="A351" s="66"/>
      <c r="B351" s="75"/>
      <c r="C351" s="59" t="s">
        <v>2</v>
      </c>
      <c r="D351" s="59" t="s">
        <v>444</v>
      </c>
      <c r="E351" s="174" t="s">
        <v>140</v>
      </c>
      <c r="F351" s="180" t="s">
        <v>866</v>
      </c>
      <c r="G351" s="139"/>
      <c r="H351" s="339">
        <v>64675.490000000005</v>
      </c>
      <c r="I351" s="337"/>
      <c r="J351" s="340"/>
      <c r="K351" s="332"/>
      <c r="L351" s="340">
        <f t="shared" si="11"/>
        <v>64675.490000000005</v>
      </c>
      <c r="M351" s="88"/>
      <c r="N351" s="89">
        <v>0</v>
      </c>
      <c r="O351" s="87">
        <f t="shared" si="10"/>
        <v>64675.490000000005</v>
      </c>
      <c r="X351" s="397"/>
      <c r="Y351" s="36"/>
    </row>
    <row r="352" spans="1:25" s="83" customFormat="1" ht="15" customHeight="1" x14ac:dyDescent="0.25">
      <c r="A352" s="66"/>
      <c r="B352" s="75"/>
      <c r="C352" s="59" t="s">
        <v>2</v>
      </c>
      <c r="D352" s="59" t="s">
        <v>444</v>
      </c>
      <c r="E352" s="174" t="s">
        <v>141</v>
      </c>
      <c r="F352" s="180" t="s">
        <v>867</v>
      </c>
      <c r="G352" s="139"/>
      <c r="H352" s="339">
        <v>310021.96000000002</v>
      </c>
      <c r="I352" s="337"/>
      <c r="J352" s="340"/>
      <c r="K352" s="332"/>
      <c r="L352" s="340">
        <f t="shared" si="11"/>
        <v>310021.96000000002</v>
      </c>
      <c r="M352" s="88"/>
      <c r="N352" s="89">
        <v>0</v>
      </c>
      <c r="O352" s="87">
        <f t="shared" si="10"/>
        <v>310021.96000000002</v>
      </c>
      <c r="X352" s="397"/>
      <c r="Y352" s="36"/>
    </row>
    <row r="353" spans="1:25" s="83" customFormat="1" ht="15" customHeight="1" x14ac:dyDescent="0.25">
      <c r="A353" s="66" t="s">
        <v>447</v>
      </c>
      <c r="B353" s="75"/>
      <c r="C353" s="59" t="s">
        <v>2</v>
      </c>
      <c r="D353" s="59" t="s">
        <v>2</v>
      </c>
      <c r="E353" s="169" t="s">
        <v>868</v>
      </c>
      <c r="F353" s="198" t="s">
        <v>869</v>
      </c>
      <c r="G353" s="116">
        <f>SUM(G354:G360)</f>
        <v>0</v>
      </c>
      <c r="H353" s="348">
        <v>10617031.460000001</v>
      </c>
      <c r="I353" s="337"/>
      <c r="J353" s="331">
        <v>0</v>
      </c>
      <c r="K353" s="332"/>
      <c r="L353" s="331">
        <f t="shared" si="11"/>
        <v>10617031.460000001</v>
      </c>
      <c r="M353" s="64"/>
      <c r="N353" s="118">
        <v>0</v>
      </c>
      <c r="O353" s="63">
        <f t="shared" si="10"/>
        <v>10617031.460000001</v>
      </c>
      <c r="X353" s="397"/>
      <c r="Y353" s="36"/>
    </row>
    <row r="354" spans="1:25" s="83" customFormat="1" ht="15" customHeight="1" x14ac:dyDescent="0.25">
      <c r="A354" s="66"/>
      <c r="B354" s="75"/>
      <c r="C354" s="59" t="s">
        <v>2</v>
      </c>
      <c r="D354" s="59" t="s">
        <v>444</v>
      </c>
      <c r="E354" s="171" t="s">
        <v>167</v>
      </c>
      <c r="F354" s="181" t="s">
        <v>870</v>
      </c>
      <c r="G354" s="109"/>
      <c r="H354" s="349">
        <v>3761573.93</v>
      </c>
      <c r="I354" s="337"/>
      <c r="J354" s="350"/>
      <c r="K354" s="332"/>
      <c r="L354" s="350">
        <f t="shared" si="11"/>
        <v>3761573.93</v>
      </c>
      <c r="M354" s="88"/>
      <c r="N354" s="120">
        <v>0</v>
      </c>
      <c r="O354" s="119">
        <f t="shared" si="10"/>
        <v>3761573.93</v>
      </c>
      <c r="X354" s="397"/>
      <c r="Y354" s="36"/>
    </row>
    <row r="355" spans="1:25" s="83" customFormat="1" ht="15" customHeight="1" x14ac:dyDescent="0.25">
      <c r="A355" s="66"/>
      <c r="B355" s="75"/>
      <c r="C355" s="59" t="s">
        <v>2</v>
      </c>
      <c r="D355" s="59" t="s">
        <v>444</v>
      </c>
      <c r="E355" s="171" t="s">
        <v>168</v>
      </c>
      <c r="F355" s="181" t="s">
        <v>871</v>
      </c>
      <c r="G355" s="109"/>
      <c r="H355" s="349">
        <v>2406023.1800000002</v>
      </c>
      <c r="I355" s="337"/>
      <c r="J355" s="350"/>
      <c r="K355" s="332"/>
      <c r="L355" s="350">
        <f t="shared" si="11"/>
        <v>2406023.1800000002</v>
      </c>
      <c r="M355" s="88"/>
      <c r="N355" s="120">
        <v>0</v>
      </c>
      <c r="O355" s="119">
        <f t="shared" si="10"/>
        <v>2406023.1800000002</v>
      </c>
      <c r="X355" s="397"/>
      <c r="Y355" s="36"/>
    </row>
    <row r="356" spans="1:25" s="83" customFormat="1" ht="15" customHeight="1" x14ac:dyDescent="0.25">
      <c r="A356" s="66"/>
      <c r="B356" s="75"/>
      <c r="C356" s="59" t="s">
        <v>2</v>
      </c>
      <c r="D356" s="59" t="s">
        <v>444</v>
      </c>
      <c r="E356" s="171" t="s">
        <v>170</v>
      </c>
      <c r="F356" s="181" t="s">
        <v>872</v>
      </c>
      <c r="G356" s="109"/>
      <c r="H356" s="349">
        <v>4325472.1100000003</v>
      </c>
      <c r="I356" s="337"/>
      <c r="J356" s="350"/>
      <c r="K356" s="332"/>
      <c r="L356" s="350">
        <f t="shared" si="11"/>
        <v>4325472.1100000003</v>
      </c>
      <c r="M356" s="88"/>
      <c r="N356" s="120">
        <v>0</v>
      </c>
      <c r="O356" s="119">
        <f t="shared" si="10"/>
        <v>4325472.1100000003</v>
      </c>
      <c r="X356" s="397"/>
      <c r="Y356" s="36"/>
    </row>
    <row r="357" spans="1:25" s="83" customFormat="1" ht="15" customHeight="1" x14ac:dyDescent="0.25">
      <c r="A357" s="66"/>
      <c r="B357" s="75"/>
      <c r="C357" s="59" t="s">
        <v>2</v>
      </c>
      <c r="D357" s="59" t="s">
        <v>444</v>
      </c>
      <c r="E357" s="171" t="s">
        <v>171</v>
      </c>
      <c r="F357" s="181" t="s">
        <v>873</v>
      </c>
      <c r="G357" s="109"/>
      <c r="H357" s="349">
        <v>41602.92</v>
      </c>
      <c r="I357" s="337"/>
      <c r="J357" s="350"/>
      <c r="K357" s="332"/>
      <c r="L357" s="350">
        <f t="shared" si="11"/>
        <v>41602.92</v>
      </c>
      <c r="M357" s="88"/>
      <c r="N357" s="120">
        <v>0</v>
      </c>
      <c r="O357" s="119">
        <f t="shared" si="10"/>
        <v>41602.92</v>
      </c>
      <c r="X357" s="397"/>
      <c r="Y357" s="36"/>
    </row>
    <row r="358" spans="1:25" s="83" customFormat="1" ht="15" customHeight="1" x14ac:dyDescent="0.25">
      <c r="A358" s="66"/>
      <c r="B358" s="75"/>
      <c r="C358" s="59" t="s">
        <v>2</v>
      </c>
      <c r="D358" s="59" t="s">
        <v>444</v>
      </c>
      <c r="E358" s="171" t="s">
        <v>169</v>
      </c>
      <c r="F358" s="181" t="s">
        <v>874</v>
      </c>
      <c r="G358" s="109"/>
      <c r="H358" s="349">
        <v>78355.759999999995</v>
      </c>
      <c r="I358" s="337"/>
      <c r="J358" s="350"/>
      <c r="K358" s="332"/>
      <c r="L358" s="350">
        <f t="shared" si="11"/>
        <v>78355.759999999995</v>
      </c>
      <c r="M358" s="88"/>
      <c r="N358" s="120">
        <v>0</v>
      </c>
      <c r="O358" s="119">
        <f t="shared" si="10"/>
        <v>78355.759999999995</v>
      </c>
      <c r="X358" s="397"/>
      <c r="Y358" s="36"/>
    </row>
    <row r="359" spans="1:25" s="83" customFormat="1" ht="15" customHeight="1" x14ac:dyDescent="0.25">
      <c r="A359" s="66"/>
      <c r="B359" s="75"/>
      <c r="C359" s="59" t="s">
        <v>2</v>
      </c>
      <c r="D359" s="59" t="s">
        <v>444</v>
      </c>
      <c r="E359" s="171" t="s">
        <v>172</v>
      </c>
      <c r="F359" s="181" t="s">
        <v>875</v>
      </c>
      <c r="G359" s="109"/>
      <c r="H359" s="349">
        <v>4003.56</v>
      </c>
      <c r="I359" s="337"/>
      <c r="J359" s="350"/>
      <c r="K359" s="332"/>
      <c r="L359" s="350">
        <f t="shared" si="11"/>
        <v>4003.56</v>
      </c>
      <c r="M359" s="88"/>
      <c r="N359" s="120">
        <v>0</v>
      </c>
      <c r="O359" s="119">
        <f t="shared" si="10"/>
        <v>4003.56</v>
      </c>
      <c r="X359" s="397"/>
      <c r="Y359" s="36"/>
    </row>
    <row r="360" spans="1:25" s="83" customFormat="1" ht="15" customHeight="1" x14ac:dyDescent="0.25">
      <c r="A360" s="199"/>
      <c r="B360" s="200" t="s">
        <v>443</v>
      </c>
      <c r="C360" s="59" t="s">
        <v>443</v>
      </c>
      <c r="D360" s="59" t="s">
        <v>444</v>
      </c>
      <c r="E360" s="171" t="s">
        <v>173</v>
      </c>
      <c r="F360" s="181" t="s">
        <v>876</v>
      </c>
      <c r="G360" s="109"/>
      <c r="H360" s="349">
        <v>0</v>
      </c>
      <c r="I360" s="337"/>
      <c r="J360" s="350"/>
      <c r="K360" s="332"/>
      <c r="L360" s="350">
        <f t="shared" si="11"/>
        <v>0</v>
      </c>
      <c r="M360" s="88"/>
      <c r="N360" s="120">
        <v>0</v>
      </c>
      <c r="O360" s="119">
        <f t="shared" si="10"/>
        <v>0</v>
      </c>
      <c r="X360" s="397"/>
      <c r="Y360" s="36"/>
    </row>
    <row r="361" spans="1:25" s="83" customFormat="1" ht="15" customHeight="1" x14ac:dyDescent="0.25">
      <c r="A361" s="66" t="s">
        <v>447</v>
      </c>
      <c r="B361" s="75"/>
      <c r="C361" s="59" t="s">
        <v>2</v>
      </c>
      <c r="D361" s="59" t="s">
        <v>2</v>
      </c>
      <c r="E361" s="169" t="s">
        <v>877</v>
      </c>
      <c r="F361" s="198" t="s">
        <v>878</v>
      </c>
      <c r="G361" s="116">
        <f>+G362+G363+G366+G369+G370</f>
        <v>0</v>
      </c>
      <c r="H361" s="348">
        <v>8115134.2199999997</v>
      </c>
      <c r="I361" s="337"/>
      <c r="J361" s="331">
        <v>0</v>
      </c>
      <c r="K361" s="332"/>
      <c r="L361" s="331">
        <f t="shared" si="11"/>
        <v>8115134.2199999997</v>
      </c>
      <c r="M361" s="64"/>
      <c r="N361" s="118">
        <v>62663.15</v>
      </c>
      <c r="O361" s="63">
        <f t="shared" si="10"/>
        <v>8052471.0699999994</v>
      </c>
      <c r="X361" s="397"/>
      <c r="Y361" s="36"/>
    </row>
    <row r="362" spans="1:25" s="83" customFormat="1" ht="15" customHeight="1" x14ac:dyDescent="0.25">
      <c r="A362" s="66"/>
      <c r="B362" s="75"/>
      <c r="C362" s="59" t="s">
        <v>2</v>
      </c>
      <c r="D362" s="59" t="s">
        <v>444</v>
      </c>
      <c r="E362" s="171" t="s">
        <v>174</v>
      </c>
      <c r="F362" s="181" t="s">
        <v>879</v>
      </c>
      <c r="G362" s="109"/>
      <c r="H362" s="349">
        <v>485864.94999999995</v>
      </c>
      <c r="I362" s="337"/>
      <c r="J362" s="350"/>
      <c r="K362" s="332"/>
      <c r="L362" s="350">
        <f t="shared" si="11"/>
        <v>485864.94999999995</v>
      </c>
      <c r="M362" s="88"/>
      <c r="N362" s="120">
        <v>0</v>
      </c>
      <c r="O362" s="119">
        <f t="shared" si="10"/>
        <v>485864.94999999995</v>
      </c>
      <c r="X362" s="397"/>
      <c r="Y362" s="36"/>
    </row>
    <row r="363" spans="1:25" s="83" customFormat="1" ht="15" customHeight="1" x14ac:dyDescent="0.25">
      <c r="A363" s="66" t="s">
        <v>447</v>
      </c>
      <c r="B363" s="75"/>
      <c r="C363" s="59" t="s">
        <v>2</v>
      </c>
      <c r="D363" s="59" t="s">
        <v>2</v>
      </c>
      <c r="E363" s="171" t="s">
        <v>880</v>
      </c>
      <c r="F363" s="181" t="s">
        <v>881</v>
      </c>
      <c r="G363" s="144">
        <f>+G364+G365</f>
        <v>0</v>
      </c>
      <c r="H363" s="346">
        <v>7629269.2699999996</v>
      </c>
      <c r="I363" s="337"/>
      <c r="J363" s="347">
        <v>0</v>
      </c>
      <c r="K363" s="332"/>
      <c r="L363" s="347">
        <f t="shared" si="11"/>
        <v>7629269.2699999996</v>
      </c>
      <c r="M363" s="112"/>
      <c r="N363" s="113">
        <v>62663.15</v>
      </c>
      <c r="O363" s="111">
        <f t="shared" si="10"/>
        <v>7566606.1199999992</v>
      </c>
      <c r="X363" s="397"/>
      <c r="Y363" s="36"/>
    </row>
    <row r="364" spans="1:25" s="83" customFormat="1" ht="15" customHeight="1" x14ac:dyDescent="0.25">
      <c r="A364" s="66"/>
      <c r="B364" s="75"/>
      <c r="C364" s="59" t="s">
        <v>2</v>
      </c>
      <c r="D364" s="59" t="s">
        <v>444</v>
      </c>
      <c r="E364" s="174" t="s">
        <v>176</v>
      </c>
      <c r="F364" s="186" t="s">
        <v>882</v>
      </c>
      <c r="G364" s="183"/>
      <c r="H364" s="371">
        <v>7328137.6799999997</v>
      </c>
      <c r="I364" s="337"/>
      <c r="J364" s="372"/>
      <c r="K364" s="332"/>
      <c r="L364" s="372">
        <f t="shared" si="11"/>
        <v>7328137.6799999997</v>
      </c>
      <c r="M364" s="64"/>
      <c r="N364" s="192">
        <v>62663.15</v>
      </c>
      <c r="O364" s="191">
        <f t="shared" si="10"/>
        <v>7265474.5299999993</v>
      </c>
      <c r="X364" s="397"/>
      <c r="Y364" s="36"/>
    </row>
    <row r="365" spans="1:25" s="83" customFormat="1" ht="15" customHeight="1" x14ac:dyDescent="0.25">
      <c r="A365" s="66"/>
      <c r="B365" s="75"/>
      <c r="C365" s="59" t="s">
        <v>2</v>
      </c>
      <c r="D365" s="59" t="s">
        <v>444</v>
      </c>
      <c r="E365" s="174" t="s">
        <v>175</v>
      </c>
      <c r="F365" s="186" t="s">
        <v>883</v>
      </c>
      <c r="G365" s="183"/>
      <c r="H365" s="371">
        <v>301131.59000000003</v>
      </c>
      <c r="I365" s="337"/>
      <c r="J365" s="372"/>
      <c r="K365" s="332"/>
      <c r="L365" s="372">
        <f t="shared" si="11"/>
        <v>301131.59000000003</v>
      </c>
      <c r="M365" s="64"/>
      <c r="N365" s="192">
        <v>0</v>
      </c>
      <c r="O365" s="191">
        <f t="shared" si="10"/>
        <v>301131.59000000003</v>
      </c>
      <c r="X365" s="397"/>
      <c r="Y365" s="36"/>
    </row>
    <row r="366" spans="1:25" s="83" customFormat="1" ht="15" customHeight="1" x14ac:dyDescent="0.25">
      <c r="A366" s="66" t="s">
        <v>447</v>
      </c>
      <c r="B366" s="75"/>
      <c r="C366" s="59" t="s">
        <v>2</v>
      </c>
      <c r="D366" s="59" t="s">
        <v>2</v>
      </c>
      <c r="E366" s="171" t="s">
        <v>884</v>
      </c>
      <c r="F366" s="181" t="s">
        <v>885</v>
      </c>
      <c r="G366" s="70">
        <f>+G367+G368</f>
        <v>0</v>
      </c>
      <c r="H366" s="333">
        <v>0</v>
      </c>
      <c r="I366" s="337"/>
      <c r="J366" s="335">
        <v>0</v>
      </c>
      <c r="K366" s="332"/>
      <c r="L366" s="335">
        <f t="shared" si="11"/>
        <v>0</v>
      </c>
      <c r="M366" s="64"/>
      <c r="N366" s="72">
        <v>0</v>
      </c>
      <c r="O366" s="71">
        <f t="shared" si="10"/>
        <v>0</v>
      </c>
      <c r="X366" s="397"/>
      <c r="Y366" s="36"/>
    </row>
    <row r="367" spans="1:25" s="83" customFormat="1" ht="15" customHeight="1" x14ac:dyDescent="0.25">
      <c r="A367" s="66"/>
      <c r="B367" s="75"/>
      <c r="C367" s="59" t="s">
        <v>2</v>
      </c>
      <c r="D367" s="59" t="s">
        <v>444</v>
      </c>
      <c r="E367" s="174" t="s">
        <v>178</v>
      </c>
      <c r="F367" s="186" t="s">
        <v>886</v>
      </c>
      <c r="G367" s="183"/>
      <c r="H367" s="371">
        <v>0</v>
      </c>
      <c r="I367" s="337"/>
      <c r="J367" s="372"/>
      <c r="K367" s="332"/>
      <c r="L367" s="372">
        <f t="shared" si="11"/>
        <v>0</v>
      </c>
      <c r="M367" s="64"/>
      <c r="N367" s="192">
        <v>0</v>
      </c>
      <c r="O367" s="191">
        <f t="shared" si="10"/>
        <v>0</v>
      </c>
      <c r="X367" s="397"/>
      <c r="Y367" s="36"/>
    </row>
    <row r="368" spans="1:25" s="83" customFormat="1" ht="15" customHeight="1" x14ac:dyDescent="0.25">
      <c r="A368" s="66"/>
      <c r="B368" s="75"/>
      <c r="C368" s="59" t="s">
        <v>2</v>
      </c>
      <c r="D368" s="59" t="s">
        <v>444</v>
      </c>
      <c r="E368" s="174" t="s">
        <v>177</v>
      </c>
      <c r="F368" s="186" t="s">
        <v>887</v>
      </c>
      <c r="G368" s="183"/>
      <c r="H368" s="371">
        <v>0</v>
      </c>
      <c r="I368" s="337"/>
      <c r="J368" s="372"/>
      <c r="K368" s="332"/>
      <c r="L368" s="372">
        <f t="shared" si="11"/>
        <v>0</v>
      </c>
      <c r="M368" s="64"/>
      <c r="N368" s="192">
        <v>0</v>
      </c>
      <c r="O368" s="191">
        <f t="shared" si="10"/>
        <v>0</v>
      </c>
      <c r="X368" s="397"/>
      <c r="Y368" s="36"/>
    </row>
    <row r="369" spans="1:25" s="35" customFormat="1" ht="15" customHeight="1" x14ac:dyDescent="0.25">
      <c r="A369" s="103"/>
      <c r="B369" s="104"/>
      <c r="C369" s="59" t="s">
        <v>2</v>
      </c>
      <c r="D369" s="59" t="s">
        <v>444</v>
      </c>
      <c r="E369" s="171" t="s">
        <v>180</v>
      </c>
      <c r="F369" s="181" t="s">
        <v>888</v>
      </c>
      <c r="G369" s="109"/>
      <c r="H369" s="349">
        <v>0</v>
      </c>
      <c r="I369" s="337"/>
      <c r="J369" s="350"/>
      <c r="K369" s="332"/>
      <c r="L369" s="350">
        <f t="shared" si="11"/>
        <v>0</v>
      </c>
      <c r="M369" s="88"/>
      <c r="N369" s="120">
        <v>0</v>
      </c>
      <c r="O369" s="119">
        <f t="shared" si="10"/>
        <v>0</v>
      </c>
      <c r="X369" s="397"/>
      <c r="Y369" s="36"/>
    </row>
    <row r="370" spans="1:25" s="35" customFormat="1" ht="15" customHeight="1" x14ac:dyDescent="0.25">
      <c r="A370" s="201"/>
      <c r="B370" s="202" t="s">
        <v>443</v>
      </c>
      <c r="C370" s="59" t="s">
        <v>443</v>
      </c>
      <c r="D370" s="59" t="s">
        <v>444</v>
      </c>
      <c r="E370" s="171" t="s">
        <v>179</v>
      </c>
      <c r="F370" s="181" t="s">
        <v>889</v>
      </c>
      <c r="G370" s="109"/>
      <c r="H370" s="349">
        <v>0</v>
      </c>
      <c r="I370" s="337"/>
      <c r="J370" s="350"/>
      <c r="K370" s="332"/>
      <c r="L370" s="350">
        <f t="shared" si="11"/>
        <v>0</v>
      </c>
      <c r="M370" s="88"/>
      <c r="N370" s="120">
        <v>0</v>
      </c>
      <c r="O370" s="119">
        <f t="shared" si="10"/>
        <v>0</v>
      </c>
      <c r="X370" s="397"/>
      <c r="Y370" s="36"/>
    </row>
    <row r="371" spans="1:25" s="83" customFormat="1" ht="15" customHeight="1" x14ac:dyDescent="0.25">
      <c r="A371" s="66" t="s">
        <v>447</v>
      </c>
      <c r="B371" s="75"/>
      <c r="C371" s="59" t="s">
        <v>2</v>
      </c>
      <c r="D371" s="59" t="s">
        <v>2</v>
      </c>
      <c r="E371" s="203" t="s">
        <v>890</v>
      </c>
      <c r="F371" s="204" t="s">
        <v>891</v>
      </c>
      <c r="G371" s="205"/>
      <c r="H371" s="377">
        <v>218540201.06999999</v>
      </c>
      <c r="I371" s="337"/>
      <c r="J371" s="378"/>
      <c r="K371" s="332"/>
      <c r="L371" s="378">
        <f t="shared" si="11"/>
        <v>218540201.06999999</v>
      </c>
      <c r="M371" s="64"/>
      <c r="N371" s="207">
        <v>23693137.109999999</v>
      </c>
      <c r="O371" s="206">
        <f t="shared" si="10"/>
        <v>194847063.95999998</v>
      </c>
      <c r="X371" s="397"/>
      <c r="Y371" s="36"/>
    </row>
    <row r="372" spans="1:25" s="83" customFormat="1" ht="15" customHeight="1" x14ac:dyDescent="0.25">
      <c r="A372" s="66" t="s">
        <v>447</v>
      </c>
      <c r="B372" s="75"/>
      <c r="C372" s="59" t="s">
        <v>2</v>
      </c>
      <c r="D372" s="59" t="s">
        <v>2</v>
      </c>
      <c r="E372" s="169" t="s">
        <v>892</v>
      </c>
      <c r="F372" s="198" t="s">
        <v>893</v>
      </c>
      <c r="G372" s="116">
        <f>+G373+G382</f>
        <v>0</v>
      </c>
      <c r="H372" s="348">
        <v>180664387.74000001</v>
      </c>
      <c r="I372" s="337"/>
      <c r="J372" s="331">
        <v>0</v>
      </c>
      <c r="K372" s="332"/>
      <c r="L372" s="331">
        <f t="shared" si="11"/>
        <v>180664387.74000001</v>
      </c>
      <c r="M372" s="64"/>
      <c r="N372" s="118">
        <v>21317043.809999999</v>
      </c>
      <c r="O372" s="63">
        <f t="shared" si="10"/>
        <v>159347343.93000001</v>
      </c>
      <c r="X372" s="397"/>
      <c r="Y372" s="36"/>
    </row>
    <row r="373" spans="1:25" s="83" customFormat="1" ht="15" customHeight="1" x14ac:dyDescent="0.25">
      <c r="A373" s="66" t="s">
        <v>447</v>
      </c>
      <c r="B373" s="75"/>
      <c r="C373" s="59" t="s">
        <v>2</v>
      </c>
      <c r="D373" s="59" t="s">
        <v>2</v>
      </c>
      <c r="E373" s="171" t="s">
        <v>894</v>
      </c>
      <c r="F373" s="181" t="s">
        <v>895</v>
      </c>
      <c r="G373" s="144">
        <f>+G374+G378</f>
        <v>0</v>
      </c>
      <c r="H373" s="346">
        <v>86620111.640000001</v>
      </c>
      <c r="I373" s="337"/>
      <c r="J373" s="347">
        <v>0</v>
      </c>
      <c r="K373" s="332"/>
      <c r="L373" s="347">
        <f t="shared" si="11"/>
        <v>86620111.640000001</v>
      </c>
      <c r="M373" s="112"/>
      <c r="N373" s="113">
        <v>6033414.5199999996</v>
      </c>
      <c r="O373" s="111">
        <f t="shared" si="10"/>
        <v>80586697.120000005</v>
      </c>
      <c r="X373" s="397"/>
      <c r="Y373" s="36"/>
    </row>
    <row r="374" spans="1:25" s="83" customFormat="1" ht="15" customHeight="1" x14ac:dyDescent="0.25">
      <c r="A374" s="66" t="s">
        <v>447</v>
      </c>
      <c r="B374" s="75"/>
      <c r="C374" s="59" t="s">
        <v>2</v>
      </c>
      <c r="D374" s="59" t="s">
        <v>2</v>
      </c>
      <c r="E374" s="174" t="s">
        <v>896</v>
      </c>
      <c r="F374" s="178" t="s">
        <v>897</v>
      </c>
      <c r="G374" s="78">
        <f>SUM(G375:G377)</f>
        <v>0</v>
      </c>
      <c r="H374" s="336">
        <v>76457982.370000005</v>
      </c>
      <c r="I374" s="337"/>
      <c r="J374" s="338">
        <v>0</v>
      </c>
      <c r="K374" s="332"/>
      <c r="L374" s="338">
        <f t="shared" si="11"/>
        <v>76457982.370000005</v>
      </c>
      <c r="M374" s="81"/>
      <c r="N374" s="82">
        <v>4510372.8199999994</v>
      </c>
      <c r="O374" s="80">
        <f t="shared" si="10"/>
        <v>71947609.550000012</v>
      </c>
      <c r="X374" s="397"/>
      <c r="Y374" s="36"/>
    </row>
    <row r="375" spans="1:25" s="83" customFormat="1" ht="15" customHeight="1" x14ac:dyDescent="0.25">
      <c r="A375" s="66"/>
      <c r="B375" s="75"/>
      <c r="C375" s="59" t="s">
        <v>2</v>
      </c>
      <c r="D375" s="59" t="s">
        <v>444</v>
      </c>
      <c r="E375" s="174" t="s">
        <v>181</v>
      </c>
      <c r="F375" s="180" t="s">
        <v>898</v>
      </c>
      <c r="G375" s="139"/>
      <c r="H375" s="376">
        <v>72742522.300000012</v>
      </c>
      <c r="I375" s="337"/>
      <c r="J375" s="341"/>
      <c r="K375" s="332"/>
      <c r="L375" s="341">
        <f t="shared" si="11"/>
        <v>72742522.300000012</v>
      </c>
      <c r="M375" s="81"/>
      <c r="N375" s="196">
        <v>40837.14</v>
      </c>
      <c r="O375" s="95">
        <f t="shared" si="10"/>
        <v>72701685.160000011</v>
      </c>
      <c r="X375" s="397"/>
      <c r="Y375" s="36"/>
    </row>
    <row r="376" spans="1:25" s="83" customFormat="1" ht="15" customHeight="1" x14ac:dyDescent="0.25">
      <c r="A376" s="66"/>
      <c r="B376" s="75"/>
      <c r="C376" s="59" t="s">
        <v>2</v>
      </c>
      <c r="D376" s="59" t="s">
        <v>444</v>
      </c>
      <c r="E376" s="174" t="s">
        <v>184</v>
      </c>
      <c r="F376" s="180" t="s">
        <v>899</v>
      </c>
      <c r="G376" s="139"/>
      <c r="H376" s="376">
        <v>3715460.0699999994</v>
      </c>
      <c r="I376" s="337"/>
      <c r="J376" s="341"/>
      <c r="K376" s="332"/>
      <c r="L376" s="341">
        <f t="shared" si="11"/>
        <v>3715460.0699999994</v>
      </c>
      <c r="M376" s="81"/>
      <c r="N376" s="196">
        <v>4469535.68</v>
      </c>
      <c r="O376" s="95">
        <f t="shared" si="10"/>
        <v>-754075.61000000034</v>
      </c>
      <c r="X376" s="397"/>
      <c r="Y376" s="36"/>
    </row>
    <row r="377" spans="1:25" s="83" customFormat="1" ht="15" customHeight="1" x14ac:dyDescent="0.25">
      <c r="A377" s="66"/>
      <c r="B377" s="75"/>
      <c r="C377" s="59" t="s">
        <v>2</v>
      </c>
      <c r="D377" s="59" t="s">
        <v>444</v>
      </c>
      <c r="E377" s="174" t="s">
        <v>187</v>
      </c>
      <c r="F377" s="180" t="s">
        <v>900</v>
      </c>
      <c r="G377" s="139"/>
      <c r="H377" s="376">
        <v>0</v>
      </c>
      <c r="I377" s="337"/>
      <c r="J377" s="341"/>
      <c r="K377" s="332"/>
      <c r="L377" s="341">
        <f t="shared" si="11"/>
        <v>0</v>
      </c>
      <c r="M377" s="81"/>
      <c r="N377" s="196">
        <v>0</v>
      </c>
      <c r="O377" s="95">
        <f t="shared" si="10"/>
        <v>0</v>
      </c>
      <c r="X377" s="397"/>
      <c r="Y377" s="36"/>
    </row>
    <row r="378" spans="1:25" s="83" customFormat="1" ht="15" customHeight="1" x14ac:dyDescent="0.25">
      <c r="A378" s="66" t="s">
        <v>447</v>
      </c>
      <c r="B378" s="75"/>
      <c r="C378" s="59" t="s">
        <v>2</v>
      </c>
      <c r="D378" s="59" t="s">
        <v>2</v>
      </c>
      <c r="E378" s="174" t="s">
        <v>901</v>
      </c>
      <c r="F378" s="178" t="s">
        <v>902</v>
      </c>
      <c r="G378" s="78">
        <f>SUM(G379:G381)</f>
        <v>0</v>
      </c>
      <c r="H378" s="336">
        <v>10162129.270000001</v>
      </c>
      <c r="I378" s="337"/>
      <c r="J378" s="338">
        <v>0</v>
      </c>
      <c r="K378" s="332"/>
      <c r="L378" s="338">
        <f t="shared" si="11"/>
        <v>10162129.270000001</v>
      </c>
      <c r="M378" s="81"/>
      <c r="N378" s="82">
        <v>1523041.7</v>
      </c>
      <c r="O378" s="80">
        <f t="shared" si="10"/>
        <v>8639087.5700000022</v>
      </c>
      <c r="X378" s="397"/>
      <c r="Y378" s="36"/>
    </row>
    <row r="379" spans="1:25" s="83" customFormat="1" ht="15" customHeight="1" x14ac:dyDescent="0.25">
      <c r="A379" s="66"/>
      <c r="B379" s="75"/>
      <c r="C379" s="59" t="s">
        <v>2</v>
      </c>
      <c r="D379" s="59" t="s">
        <v>444</v>
      </c>
      <c r="E379" s="174" t="s">
        <v>182</v>
      </c>
      <c r="F379" s="180" t="s">
        <v>903</v>
      </c>
      <c r="G379" s="139"/>
      <c r="H379" s="376">
        <v>9349023.620000001</v>
      </c>
      <c r="I379" s="337"/>
      <c r="J379" s="341"/>
      <c r="K379" s="332"/>
      <c r="L379" s="341">
        <f t="shared" si="11"/>
        <v>9349023.620000001</v>
      </c>
      <c r="M379" s="81"/>
      <c r="N379" s="196">
        <v>0</v>
      </c>
      <c r="O379" s="95">
        <f t="shared" si="10"/>
        <v>9349023.620000001</v>
      </c>
      <c r="X379" s="397"/>
      <c r="Y379" s="36"/>
    </row>
    <row r="380" spans="1:25" s="83" customFormat="1" ht="15" customHeight="1" x14ac:dyDescent="0.25">
      <c r="A380" s="66"/>
      <c r="B380" s="75"/>
      <c r="C380" s="59" t="s">
        <v>2</v>
      </c>
      <c r="D380" s="59" t="s">
        <v>444</v>
      </c>
      <c r="E380" s="174" t="s">
        <v>185</v>
      </c>
      <c r="F380" s="180" t="s">
        <v>904</v>
      </c>
      <c r="G380" s="139"/>
      <c r="H380" s="376">
        <v>813105.65</v>
      </c>
      <c r="I380" s="337"/>
      <c r="J380" s="341"/>
      <c r="K380" s="332"/>
      <c r="L380" s="341">
        <f t="shared" si="11"/>
        <v>813105.65</v>
      </c>
      <c r="M380" s="81"/>
      <c r="N380" s="196">
        <v>1523041.7</v>
      </c>
      <c r="O380" s="95">
        <f t="shared" si="10"/>
        <v>-709936.04999999993</v>
      </c>
      <c r="X380" s="397"/>
      <c r="Y380" s="36"/>
    </row>
    <row r="381" spans="1:25" s="83" customFormat="1" ht="15" customHeight="1" x14ac:dyDescent="0.25">
      <c r="A381" s="66"/>
      <c r="B381" s="75"/>
      <c r="C381" s="59" t="s">
        <v>2</v>
      </c>
      <c r="D381" s="59" t="s">
        <v>444</v>
      </c>
      <c r="E381" s="174" t="s">
        <v>188</v>
      </c>
      <c r="F381" s="180" t="s">
        <v>905</v>
      </c>
      <c r="G381" s="139"/>
      <c r="H381" s="376">
        <v>0</v>
      </c>
      <c r="I381" s="337"/>
      <c r="J381" s="341"/>
      <c r="K381" s="332"/>
      <c r="L381" s="341">
        <f t="shared" si="11"/>
        <v>0</v>
      </c>
      <c r="M381" s="81"/>
      <c r="N381" s="196">
        <v>0</v>
      </c>
      <c r="O381" s="95">
        <f t="shared" si="10"/>
        <v>0</v>
      </c>
      <c r="X381" s="397"/>
      <c r="Y381" s="36"/>
    </row>
    <row r="382" spans="1:25" s="83" customFormat="1" ht="15" customHeight="1" x14ac:dyDescent="0.25">
      <c r="A382" s="66" t="s">
        <v>447</v>
      </c>
      <c r="B382" s="75"/>
      <c r="C382" s="59" t="s">
        <v>2</v>
      </c>
      <c r="D382" s="59" t="s">
        <v>2</v>
      </c>
      <c r="E382" s="171" t="s">
        <v>906</v>
      </c>
      <c r="F382" s="181" t="s">
        <v>907</v>
      </c>
      <c r="G382" s="109">
        <v>0</v>
      </c>
      <c r="H382" s="346">
        <v>94044276.100000024</v>
      </c>
      <c r="I382" s="337"/>
      <c r="J382" s="347">
        <v>0</v>
      </c>
      <c r="K382" s="332"/>
      <c r="L382" s="347">
        <f t="shared" si="11"/>
        <v>94044276.100000024</v>
      </c>
      <c r="M382" s="112"/>
      <c r="N382" s="113">
        <v>15283629.289999999</v>
      </c>
      <c r="O382" s="111">
        <f t="shared" si="10"/>
        <v>78760646.810000032</v>
      </c>
      <c r="X382" s="397"/>
      <c r="Y382" s="36"/>
    </row>
    <row r="383" spans="1:25" s="83" customFormat="1" ht="15" customHeight="1" x14ac:dyDescent="0.25">
      <c r="A383" s="66"/>
      <c r="B383" s="75"/>
      <c r="C383" s="59" t="s">
        <v>2</v>
      </c>
      <c r="D383" s="59" t="s">
        <v>444</v>
      </c>
      <c r="E383" s="174" t="s">
        <v>183</v>
      </c>
      <c r="F383" s="180" t="s">
        <v>908</v>
      </c>
      <c r="G383" s="208"/>
      <c r="H383" s="379">
        <v>87525751.810000017</v>
      </c>
      <c r="I383" s="337"/>
      <c r="J383" s="380"/>
      <c r="K383" s="332"/>
      <c r="L383" s="380">
        <f t="shared" si="11"/>
        <v>87525751.810000017</v>
      </c>
      <c r="M383" s="81"/>
      <c r="N383" s="210">
        <v>254897.41999999998</v>
      </c>
      <c r="O383" s="209">
        <f t="shared" si="10"/>
        <v>87270854.390000015</v>
      </c>
      <c r="X383" s="397"/>
      <c r="Y383" s="36"/>
    </row>
    <row r="384" spans="1:25" s="83" customFormat="1" ht="15" customHeight="1" x14ac:dyDescent="0.25">
      <c r="A384" s="66"/>
      <c r="B384" s="75"/>
      <c r="C384" s="59" t="s">
        <v>2</v>
      </c>
      <c r="D384" s="59" t="s">
        <v>444</v>
      </c>
      <c r="E384" s="174" t="s">
        <v>186</v>
      </c>
      <c r="F384" s="180" t="s">
        <v>909</v>
      </c>
      <c r="G384" s="208"/>
      <c r="H384" s="379">
        <v>6518524.29</v>
      </c>
      <c r="I384" s="337"/>
      <c r="J384" s="380"/>
      <c r="K384" s="332"/>
      <c r="L384" s="380">
        <f t="shared" si="11"/>
        <v>6518524.29</v>
      </c>
      <c r="M384" s="81"/>
      <c r="N384" s="210">
        <v>15028731.869999999</v>
      </c>
      <c r="O384" s="209">
        <f t="shared" si="10"/>
        <v>-8510207.5799999982</v>
      </c>
      <c r="X384" s="397"/>
      <c r="Y384" s="36"/>
    </row>
    <row r="385" spans="1:25" s="83" customFormat="1" ht="15" customHeight="1" x14ac:dyDescent="0.25">
      <c r="A385" s="66"/>
      <c r="B385" s="75"/>
      <c r="C385" s="59" t="s">
        <v>2</v>
      </c>
      <c r="D385" s="59" t="s">
        <v>444</v>
      </c>
      <c r="E385" s="174" t="s">
        <v>189</v>
      </c>
      <c r="F385" s="180" t="s">
        <v>910</v>
      </c>
      <c r="G385" s="208"/>
      <c r="H385" s="379">
        <v>0</v>
      </c>
      <c r="I385" s="337"/>
      <c r="J385" s="380"/>
      <c r="K385" s="332"/>
      <c r="L385" s="380">
        <f t="shared" si="11"/>
        <v>0</v>
      </c>
      <c r="M385" s="81"/>
      <c r="N385" s="210">
        <v>0</v>
      </c>
      <c r="O385" s="209">
        <f t="shared" si="10"/>
        <v>0</v>
      </c>
      <c r="X385" s="397"/>
      <c r="Y385" s="36"/>
    </row>
    <row r="386" spans="1:25" s="83" customFormat="1" ht="15" customHeight="1" x14ac:dyDescent="0.25">
      <c r="A386" s="66" t="s">
        <v>447</v>
      </c>
      <c r="B386" s="75"/>
      <c r="C386" s="59" t="s">
        <v>2</v>
      </c>
      <c r="D386" s="59" t="s">
        <v>2</v>
      </c>
      <c r="E386" s="169" t="s">
        <v>911</v>
      </c>
      <c r="F386" s="198" t="s">
        <v>912</v>
      </c>
      <c r="G386" s="116">
        <f>+G387+G391</f>
        <v>0</v>
      </c>
      <c r="H386" s="348">
        <v>720267.69</v>
      </c>
      <c r="I386" s="337"/>
      <c r="J386" s="331">
        <v>0</v>
      </c>
      <c r="K386" s="332"/>
      <c r="L386" s="331">
        <f t="shared" si="11"/>
        <v>720267.69</v>
      </c>
      <c r="M386" s="64"/>
      <c r="N386" s="118">
        <v>0</v>
      </c>
      <c r="O386" s="63">
        <f t="shared" si="10"/>
        <v>720267.69</v>
      </c>
      <c r="X386" s="397"/>
      <c r="Y386" s="36"/>
    </row>
    <row r="387" spans="1:25" s="83" customFormat="1" ht="15" customHeight="1" x14ac:dyDescent="0.25">
      <c r="A387" s="66" t="s">
        <v>447</v>
      </c>
      <c r="B387" s="75"/>
      <c r="C387" s="59" t="s">
        <v>2</v>
      </c>
      <c r="D387" s="59" t="s">
        <v>2</v>
      </c>
      <c r="E387" s="171" t="s">
        <v>913</v>
      </c>
      <c r="F387" s="181" t="s">
        <v>914</v>
      </c>
      <c r="G387" s="144">
        <f>+G388+G389+G390</f>
        <v>0</v>
      </c>
      <c r="H387" s="346">
        <v>571184.59</v>
      </c>
      <c r="I387" s="337"/>
      <c r="J387" s="347">
        <v>0</v>
      </c>
      <c r="K387" s="332"/>
      <c r="L387" s="347">
        <f t="shared" si="11"/>
        <v>571184.59</v>
      </c>
      <c r="M387" s="112"/>
      <c r="N387" s="113">
        <v>0</v>
      </c>
      <c r="O387" s="111">
        <f t="shared" si="10"/>
        <v>571184.59</v>
      </c>
      <c r="X387" s="397"/>
      <c r="Y387" s="36"/>
    </row>
    <row r="388" spans="1:25" s="83" customFormat="1" ht="15" customHeight="1" x14ac:dyDescent="0.25">
      <c r="A388" s="66"/>
      <c r="B388" s="75"/>
      <c r="C388" s="59" t="s">
        <v>2</v>
      </c>
      <c r="D388" s="59" t="s">
        <v>444</v>
      </c>
      <c r="E388" s="174" t="s">
        <v>193</v>
      </c>
      <c r="F388" s="178" t="s">
        <v>915</v>
      </c>
      <c r="G388" s="96"/>
      <c r="H388" s="336">
        <v>571184.59</v>
      </c>
      <c r="I388" s="337"/>
      <c r="J388" s="338"/>
      <c r="K388" s="332"/>
      <c r="L388" s="338">
        <f t="shared" si="11"/>
        <v>571184.59</v>
      </c>
      <c r="M388" s="81"/>
      <c r="N388" s="82">
        <v>0</v>
      </c>
      <c r="O388" s="80">
        <f t="shared" si="10"/>
        <v>571184.59</v>
      </c>
      <c r="X388" s="397"/>
      <c r="Y388" s="36"/>
    </row>
    <row r="389" spans="1:25" s="83" customFormat="1" ht="15" customHeight="1" x14ac:dyDescent="0.25">
      <c r="A389" s="66"/>
      <c r="B389" s="75"/>
      <c r="C389" s="59" t="s">
        <v>2</v>
      </c>
      <c r="D389" s="59" t="s">
        <v>444</v>
      </c>
      <c r="E389" s="174" t="s">
        <v>195</v>
      </c>
      <c r="F389" s="178" t="s">
        <v>916</v>
      </c>
      <c r="G389" s="96"/>
      <c r="H389" s="336">
        <v>0</v>
      </c>
      <c r="I389" s="337"/>
      <c r="J389" s="338"/>
      <c r="K389" s="332"/>
      <c r="L389" s="338">
        <f t="shared" si="11"/>
        <v>0</v>
      </c>
      <c r="M389" s="81"/>
      <c r="N389" s="82">
        <v>0</v>
      </c>
      <c r="O389" s="80">
        <f t="shared" si="10"/>
        <v>0</v>
      </c>
      <c r="X389" s="397"/>
      <c r="Y389" s="36"/>
    </row>
    <row r="390" spans="1:25" s="83" customFormat="1" ht="15" customHeight="1" x14ac:dyDescent="0.25">
      <c r="A390" s="66"/>
      <c r="B390" s="75"/>
      <c r="C390" s="59" t="s">
        <v>2</v>
      </c>
      <c r="D390" s="59" t="s">
        <v>444</v>
      </c>
      <c r="E390" s="174" t="s">
        <v>197</v>
      </c>
      <c r="F390" s="178" t="s">
        <v>917</v>
      </c>
      <c r="G390" s="96"/>
      <c r="H390" s="336">
        <v>0</v>
      </c>
      <c r="I390" s="337"/>
      <c r="J390" s="338"/>
      <c r="K390" s="332"/>
      <c r="L390" s="338">
        <f t="shared" si="11"/>
        <v>0</v>
      </c>
      <c r="M390" s="81"/>
      <c r="N390" s="82">
        <v>0</v>
      </c>
      <c r="O390" s="80">
        <f t="shared" si="10"/>
        <v>0</v>
      </c>
      <c r="X390" s="397"/>
      <c r="Y390" s="36"/>
    </row>
    <row r="391" spans="1:25" s="83" customFormat="1" ht="15" customHeight="1" x14ac:dyDescent="0.25">
      <c r="A391" s="66" t="s">
        <v>447</v>
      </c>
      <c r="B391" s="75"/>
      <c r="C391" s="59" t="s">
        <v>2</v>
      </c>
      <c r="D391" s="59" t="s">
        <v>2</v>
      </c>
      <c r="E391" s="171" t="s">
        <v>918</v>
      </c>
      <c r="F391" s="181" t="s">
        <v>919</v>
      </c>
      <c r="G391" s="144">
        <f>+G392+G393+G394</f>
        <v>0</v>
      </c>
      <c r="H391" s="346">
        <v>149083.09999999998</v>
      </c>
      <c r="I391" s="337"/>
      <c r="J391" s="347">
        <v>0</v>
      </c>
      <c r="K391" s="332"/>
      <c r="L391" s="347">
        <f t="shared" si="11"/>
        <v>149083.09999999998</v>
      </c>
      <c r="M391" s="112"/>
      <c r="N391" s="113">
        <v>0</v>
      </c>
      <c r="O391" s="111">
        <f t="shared" si="10"/>
        <v>149083.09999999998</v>
      </c>
      <c r="X391" s="397"/>
      <c r="Y391" s="36"/>
    </row>
    <row r="392" spans="1:25" s="83" customFormat="1" ht="15" customHeight="1" x14ac:dyDescent="0.25">
      <c r="A392" s="66"/>
      <c r="B392" s="75"/>
      <c r="C392" s="59" t="s">
        <v>2</v>
      </c>
      <c r="D392" s="59" t="s">
        <v>444</v>
      </c>
      <c r="E392" s="174" t="s">
        <v>194</v>
      </c>
      <c r="F392" s="178" t="s">
        <v>920</v>
      </c>
      <c r="G392" s="96"/>
      <c r="H392" s="342">
        <v>149083.09999999998</v>
      </c>
      <c r="I392" s="337"/>
      <c r="J392" s="343"/>
      <c r="K392" s="332"/>
      <c r="L392" s="343">
        <f t="shared" si="11"/>
        <v>149083.09999999998</v>
      </c>
      <c r="M392" s="88"/>
      <c r="N392" s="100">
        <v>0</v>
      </c>
      <c r="O392" s="99">
        <f t="shared" si="10"/>
        <v>149083.09999999998</v>
      </c>
      <c r="X392" s="397"/>
      <c r="Y392" s="36"/>
    </row>
    <row r="393" spans="1:25" s="83" customFormat="1" ht="15" customHeight="1" x14ac:dyDescent="0.25">
      <c r="A393" s="66"/>
      <c r="B393" s="75"/>
      <c r="C393" s="59" t="s">
        <v>2</v>
      </c>
      <c r="D393" s="59" t="s">
        <v>444</v>
      </c>
      <c r="E393" s="174" t="s">
        <v>196</v>
      </c>
      <c r="F393" s="178" t="s">
        <v>921</v>
      </c>
      <c r="G393" s="96"/>
      <c r="H393" s="342">
        <v>0</v>
      </c>
      <c r="I393" s="337"/>
      <c r="J393" s="343"/>
      <c r="K393" s="332"/>
      <c r="L393" s="343">
        <f t="shared" si="11"/>
        <v>0</v>
      </c>
      <c r="M393" s="88"/>
      <c r="N393" s="100">
        <v>0</v>
      </c>
      <c r="O393" s="99">
        <f t="shared" si="10"/>
        <v>0</v>
      </c>
      <c r="X393" s="397"/>
      <c r="Y393" s="36"/>
    </row>
    <row r="394" spans="1:25" s="83" customFormat="1" ht="15" customHeight="1" x14ac:dyDescent="0.25">
      <c r="A394" s="66"/>
      <c r="B394" s="75"/>
      <c r="C394" s="59" t="s">
        <v>2</v>
      </c>
      <c r="D394" s="59" t="s">
        <v>444</v>
      </c>
      <c r="E394" s="174" t="s">
        <v>198</v>
      </c>
      <c r="F394" s="178" t="s">
        <v>922</v>
      </c>
      <c r="G394" s="96"/>
      <c r="H394" s="342">
        <v>0</v>
      </c>
      <c r="I394" s="337"/>
      <c r="J394" s="343"/>
      <c r="K394" s="332"/>
      <c r="L394" s="343">
        <f t="shared" si="11"/>
        <v>0</v>
      </c>
      <c r="M394" s="88"/>
      <c r="N394" s="100">
        <v>0</v>
      </c>
      <c r="O394" s="99">
        <f t="shared" ref="O394:O457" si="12">H394-N394</f>
        <v>0</v>
      </c>
      <c r="X394" s="397"/>
      <c r="Y394" s="36"/>
    </row>
    <row r="395" spans="1:25" s="83" customFormat="1" ht="15" customHeight="1" x14ac:dyDescent="0.25">
      <c r="A395" s="66" t="s">
        <v>447</v>
      </c>
      <c r="B395" s="75"/>
      <c r="C395" s="59" t="s">
        <v>2</v>
      </c>
      <c r="D395" s="59" t="s">
        <v>2</v>
      </c>
      <c r="E395" s="169" t="s">
        <v>923</v>
      </c>
      <c r="F395" s="198" t="s">
        <v>924</v>
      </c>
      <c r="G395" s="116">
        <f>+G396+G400</f>
        <v>0</v>
      </c>
      <c r="H395" s="348">
        <v>23521142.919999998</v>
      </c>
      <c r="I395" s="337"/>
      <c r="J395" s="331">
        <v>0</v>
      </c>
      <c r="K395" s="332"/>
      <c r="L395" s="331">
        <f t="shared" si="11"/>
        <v>23521142.919999998</v>
      </c>
      <c r="M395" s="64"/>
      <c r="N395" s="118">
        <v>2212578.63</v>
      </c>
      <c r="O395" s="63">
        <f t="shared" si="12"/>
        <v>21308564.289999999</v>
      </c>
      <c r="X395" s="397"/>
      <c r="Y395" s="36"/>
    </row>
    <row r="396" spans="1:25" s="83" customFormat="1" ht="15" customHeight="1" x14ac:dyDescent="0.25">
      <c r="A396" s="66" t="s">
        <v>447</v>
      </c>
      <c r="B396" s="75"/>
      <c r="C396" s="59" t="s">
        <v>2</v>
      </c>
      <c r="D396" s="59" t="s">
        <v>2</v>
      </c>
      <c r="E396" s="171" t="s">
        <v>925</v>
      </c>
      <c r="F396" s="181" t="s">
        <v>926</v>
      </c>
      <c r="G396" s="144">
        <f>SUM(G397:G399)</f>
        <v>0</v>
      </c>
      <c r="H396" s="346">
        <v>129251.77999999998</v>
      </c>
      <c r="I396" s="337"/>
      <c r="J396" s="347">
        <v>0</v>
      </c>
      <c r="K396" s="332"/>
      <c r="L396" s="347">
        <f t="shared" si="11"/>
        <v>129251.77999999998</v>
      </c>
      <c r="M396" s="112"/>
      <c r="N396" s="113">
        <v>0</v>
      </c>
      <c r="O396" s="111">
        <f t="shared" si="12"/>
        <v>129251.77999999998</v>
      </c>
      <c r="X396" s="397"/>
      <c r="Y396" s="36"/>
    </row>
    <row r="397" spans="1:25" s="83" customFormat="1" ht="15" customHeight="1" x14ac:dyDescent="0.25">
      <c r="A397" s="66"/>
      <c r="B397" s="75"/>
      <c r="C397" s="59" t="s">
        <v>2</v>
      </c>
      <c r="D397" s="59" t="s">
        <v>444</v>
      </c>
      <c r="E397" s="174" t="s">
        <v>199</v>
      </c>
      <c r="F397" s="178" t="s">
        <v>927</v>
      </c>
      <c r="G397" s="96"/>
      <c r="H397" s="342">
        <v>125470.01999999999</v>
      </c>
      <c r="I397" s="337"/>
      <c r="J397" s="343"/>
      <c r="K397" s="332"/>
      <c r="L397" s="343">
        <f t="shared" si="11"/>
        <v>125470.01999999999</v>
      </c>
      <c r="M397" s="88"/>
      <c r="N397" s="100">
        <v>0</v>
      </c>
      <c r="O397" s="99">
        <f t="shared" si="12"/>
        <v>125470.01999999999</v>
      </c>
      <c r="X397" s="397"/>
      <c r="Y397" s="36"/>
    </row>
    <row r="398" spans="1:25" s="83" customFormat="1" ht="15" customHeight="1" x14ac:dyDescent="0.25">
      <c r="A398" s="66"/>
      <c r="B398" s="75"/>
      <c r="C398" s="59" t="s">
        <v>2</v>
      </c>
      <c r="D398" s="59" t="s">
        <v>444</v>
      </c>
      <c r="E398" s="174" t="s">
        <v>200</v>
      </c>
      <c r="F398" s="178" t="s">
        <v>928</v>
      </c>
      <c r="G398" s="96"/>
      <c r="H398" s="342">
        <v>3781.76</v>
      </c>
      <c r="I398" s="337"/>
      <c r="J398" s="343"/>
      <c r="K398" s="332"/>
      <c r="L398" s="343">
        <f t="shared" ref="L398:L461" si="13">+H398-J398</f>
        <v>3781.76</v>
      </c>
      <c r="M398" s="88"/>
      <c r="N398" s="100">
        <v>0</v>
      </c>
      <c r="O398" s="99">
        <f t="shared" si="12"/>
        <v>3781.76</v>
      </c>
      <c r="X398" s="397"/>
      <c r="Y398" s="36"/>
    </row>
    <row r="399" spans="1:25" s="83" customFormat="1" ht="15" customHeight="1" x14ac:dyDescent="0.25">
      <c r="A399" s="66"/>
      <c r="B399" s="75"/>
      <c r="C399" s="59" t="s">
        <v>2</v>
      </c>
      <c r="D399" s="59" t="s">
        <v>444</v>
      </c>
      <c r="E399" s="174" t="s">
        <v>201</v>
      </c>
      <c r="F399" s="178" t="s">
        <v>929</v>
      </c>
      <c r="G399" s="96"/>
      <c r="H399" s="342">
        <v>0</v>
      </c>
      <c r="I399" s="337"/>
      <c r="J399" s="343"/>
      <c r="K399" s="332"/>
      <c r="L399" s="343">
        <f t="shared" si="13"/>
        <v>0</v>
      </c>
      <c r="M399" s="88"/>
      <c r="N399" s="100">
        <v>0</v>
      </c>
      <c r="O399" s="99">
        <f t="shared" si="12"/>
        <v>0</v>
      </c>
      <c r="X399" s="397"/>
      <c r="Y399" s="36"/>
    </row>
    <row r="400" spans="1:25" s="83" customFormat="1" ht="15" customHeight="1" x14ac:dyDescent="0.25">
      <c r="A400" s="66" t="s">
        <v>447</v>
      </c>
      <c r="B400" s="75"/>
      <c r="C400" s="59" t="s">
        <v>2</v>
      </c>
      <c r="D400" s="59" t="s">
        <v>2</v>
      </c>
      <c r="E400" s="171" t="s">
        <v>930</v>
      </c>
      <c r="F400" s="181" t="s">
        <v>931</v>
      </c>
      <c r="G400" s="144">
        <f>SUM(G401:G403)</f>
        <v>0</v>
      </c>
      <c r="H400" s="346">
        <v>23391891.139999997</v>
      </c>
      <c r="I400" s="337"/>
      <c r="J400" s="347">
        <v>0</v>
      </c>
      <c r="K400" s="332"/>
      <c r="L400" s="347">
        <f t="shared" si="13"/>
        <v>23391891.139999997</v>
      </c>
      <c r="M400" s="112"/>
      <c r="N400" s="113">
        <v>2212578.63</v>
      </c>
      <c r="O400" s="111">
        <f t="shared" si="12"/>
        <v>21179312.509999998</v>
      </c>
      <c r="X400" s="397"/>
      <c r="Y400" s="36"/>
    </row>
    <row r="401" spans="1:25" s="83" customFormat="1" ht="15" customHeight="1" x14ac:dyDescent="0.25">
      <c r="A401" s="66"/>
      <c r="B401" s="75"/>
      <c r="C401" s="59" t="s">
        <v>2</v>
      </c>
      <c r="D401" s="59" t="s">
        <v>444</v>
      </c>
      <c r="E401" s="174" t="s">
        <v>190</v>
      </c>
      <c r="F401" s="178" t="s">
        <v>932</v>
      </c>
      <c r="G401" s="96"/>
      <c r="H401" s="342">
        <v>21717057.609999996</v>
      </c>
      <c r="I401" s="337"/>
      <c r="J401" s="343"/>
      <c r="K401" s="332"/>
      <c r="L401" s="343">
        <f t="shared" si="13"/>
        <v>21717057.609999996</v>
      </c>
      <c r="M401" s="88"/>
      <c r="N401" s="100">
        <v>161124.34</v>
      </c>
      <c r="O401" s="99">
        <f t="shared" si="12"/>
        <v>21555933.269999996</v>
      </c>
      <c r="X401" s="397"/>
      <c r="Y401" s="36"/>
    </row>
    <row r="402" spans="1:25" s="83" customFormat="1" ht="15" customHeight="1" x14ac:dyDescent="0.25">
      <c r="A402" s="66"/>
      <c r="B402" s="75"/>
      <c r="C402" s="59" t="s">
        <v>2</v>
      </c>
      <c r="D402" s="59" t="s">
        <v>444</v>
      </c>
      <c r="E402" s="174" t="s">
        <v>191</v>
      </c>
      <c r="F402" s="178" t="s">
        <v>933</v>
      </c>
      <c r="G402" s="96"/>
      <c r="H402" s="342">
        <v>1674833.5299999998</v>
      </c>
      <c r="I402" s="337"/>
      <c r="J402" s="343"/>
      <c r="K402" s="332"/>
      <c r="L402" s="343">
        <f t="shared" si="13"/>
        <v>1674833.5299999998</v>
      </c>
      <c r="M402" s="88"/>
      <c r="N402" s="100">
        <v>2051454.29</v>
      </c>
      <c r="O402" s="99">
        <f t="shared" si="12"/>
        <v>-376620.76000000024</v>
      </c>
      <c r="X402" s="397"/>
      <c r="Y402" s="36"/>
    </row>
    <row r="403" spans="1:25" s="83" customFormat="1" ht="15" customHeight="1" x14ac:dyDescent="0.25">
      <c r="A403" s="66"/>
      <c r="B403" s="75"/>
      <c r="C403" s="59" t="s">
        <v>2</v>
      </c>
      <c r="D403" s="59" t="s">
        <v>444</v>
      </c>
      <c r="E403" s="174" t="s">
        <v>192</v>
      </c>
      <c r="F403" s="178" t="s">
        <v>934</v>
      </c>
      <c r="G403" s="96"/>
      <c r="H403" s="342">
        <v>0</v>
      </c>
      <c r="I403" s="337"/>
      <c r="J403" s="343"/>
      <c r="K403" s="332"/>
      <c r="L403" s="343">
        <f t="shared" si="13"/>
        <v>0</v>
      </c>
      <c r="M403" s="88"/>
      <c r="N403" s="100">
        <v>0</v>
      </c>
      <c r="O403" s="99">
        <f t="shared" si="12"/>
        <v>0</v>
      </c>
      <c r="X403" s="397"/>
      <c r="Y403" s="36"/>
    </row>
    <row r="404" spans="1:25" s="83" customFormat="1" ht="15" customHeight="1" x14ac:dyDescent="0.25">
      <c r="A404" s="66" t="s">
        <v>447</v>
      </c>
      <c r="B404" s="75"/>
      <c r="C404" s="59" t="s">
        <v>2</v>
      </c>
      <c r="D404" s="59" t="s">
        <v>2</v>
      </c>
      <c r="E404" s="169" t="s">
        <v>935</v>
      </c>
      <c r="F404" s="198" t="s">
        <v>936</v>
      </c>
      <c r="G404" s="116">
        <f>+G405+G409</f>
        <v>0</v>
      </c>
      <c r="H404" s="348">
        <v>13634402.720000003</v>
      </c>
      <c r="I404" s="337"/>
      <c r="J404" s="331">
        <v>0</v>
      </c>
      <c r="K404" s="332"/>
      <c r="L404" s="331">
        <f t="shared" si="13"/>
        <v>13634402.720000003</v>
      </c>
      <c r="M404" s="64"/>
      <c r="N404" s="118">
        <v>163514.67000000001</v>
      </c>
      <c r="O404" s="63">
        <f t="shared" si="12"/>
        <v>13470888.050000003</v>
      </c>
      <c r="X404" s="397"/>
      <c r="Y404" s="36"/>
    </row>
    <row r="405" spans="1:25" s="83" customFormat="1" ht="15" customHeight="1" x14ac:dyDescent="0.25">
      <c r="A405" s="66" t="s">
        <v>447</v>
      </c>
      <c r="B405" s="75"/>
      <c r="C405" s="59" t="s">
        <v>2</v>
      </c>
      <c r="D405" s="59" t="s">
        <v>2</v>
      </c>
      <c r="E405" s="171" t="s">
        <v>937</v>
      </c>
      <c r="F405" s="181" t="s">
        <v>938</v>
      </c>
      <c r="G405" s="144">
        <f>SUM(G406:G408)</f>
        <v>0</v>
      </c>
      <c r="H405" s="346">
        <v>2397854.64</v>
      </c>
      <c r="I405" s="337"/>
      <c r="J405" s="347">
        <v>0</v>
      </c>
      <c r="K405" s="332"/>
      <c r="L405" s="347">
        <f t="shared" si="13"/>
        <v>2397854.64</v>
      </c>
      <c r="M405" s="112"/>
      <c r="N405" s="113">
        <v>0</v>
      </c>
      <c r="O405" s="111">
        <f t="shared" si="12"/>
        <v>2397854.64</v>
      </c>
      <c r="X405" s="397"/>
      <c r="Y405" s="36"/>
    </row>
    <row r="406" spans="1:25" s="83" customFormat="1" ht="15" customHeight="1" x14ac:dyDescent="0.25">
      <c r="A406" s="66"/>
      <c r="B406" s="75"/>
      <c r="C406" s="59" t="s">
        <v>2</v>
      </c>
      <c r="D406" s="59" t="s">
        <v>444</v>
      </c>
      <c r="E406" s="174" t="s">
        <v>202</v>
      </c>
      <c r="F406" s="178" t="s">
        <v>939</v>
      </c>
      <c r="G406" s="96"/>
      <c r="H406" s="342">
        <v>2290277.62</v>
      </c>
      <c r="I406" s="337"/>
      <c r="J406" s="343"/>
      <c r="K406" s="332"/>
      <c r="L406" s="343">
        <f t="shared" si="13"/>
        <v>2290277.62</v>
      </c>
      <c r="M406" s="88"/>
      <c r="N406" s="100">
        <v>0</v>
      </c>
      <c r="O406" s="99">
        <f t="shared" si="12"/>
        <v>2290277.62</v>
      </c>
      <c r="X406" s="397"/>
      <c r="Y406" s="36"/>
    </row>
    <row r="407" spans="1:25" s="83" customFormat="1" ht="15" customHeight="1" x14ac:dyDescent="0.25">
      <c r="A407" s="66"/>
      <c r="B407" s="75"/>
      <c r="C407" s="59" t="s">
        <v>2</v>
      </c>
      <c r="D407" s="59" t="s">
        <v>444</v>
      </c>
      <c r="E407" s="174" t="s">
        <v>204</v>
      </c>
      <c r="F407" s="178" t="s">
        <v>940</v>
      </c>
      <c r="G407" s="96"/>
      <c r="H407" s="342">
        <v>107577.02</v>
      </c>
      <c r="I407" s="337"/>
      <c r="J407" s="343"/>
      <c r="K407" s="332"/>
      <c r="L407" s="343">
        <f t="shared" si="13"/>
        <v>107577.02</v>
      </c>
      <c r="M407" s="88"/>
      <c r="N407" s="100">
        <v>0</v>
      </c>
      <c r="O407" s="99">
        <f t="shared" si="12"/>
        <v>107577.02</v>
      </c>
      <c r="X407" s="397"/>
      <c r="Y407" s="36"/>
    </row>
    <row r="408" spans="1:25" s="83" customFormat="1" ht="15" customHeight="1" x14ac:dyDescent="0.25">
      <c r="A408" s="66"/>
      <c r="B408" s="75"/>
      <c r="C408" s="59" t="s">
        <v>2</v>
      </c>
      <c r="D408" s="59" t="s">
        <v>444</v>
      </c>
      <c r="E408" s="174" t="s">
        <v>206</v>
      </c>
      <c r="F408" s="178" t="s">
        <v>941</v>
      </c>
      <c r="G408" s="96"/>
      <c r="H408" s="342">
        <v>0</v>
      </c>
      <c r="I408" s="337"/>
      <c r="J408" s="343"/>
      <c r="K408" s="332"/>
      <c r="L408" s="343">
        <f t="shared" si="13"/>
        <v>0</v>
      </c>
      <c r="M408" s="88"/>
      <c r="N408" s="100">
        <v>0</v>
      </c>
      <c r="O408" s="99">
        <f t="shared" si="12"/>
        <v>0</v>
      </c>
      <c r="X408" s="397"/>
      <c r="Y408" s="36"/>
    </row>
    <row r="409" spans="1:25" s="83" customFormat="1" ht="15" customHeight="1" x14ac:dyDescent="0.25">
      <c r="A409" s="66" t="s">
        <v>447</v>
      </c>
      <c r="B409" s="75"/>
      <c r="C409" s="59" t="s">
        <v>2</v>
      </c>
      <c r="D409" s="59" t="s">
        <v>2</v>
      </c>
      <c r="E409" s="171" t="s">
        <v>942</v>
      </c>
      <c r="F409" s="181" t="s">
        <v>943</v>
      </c>
      <c r="G409" s="144">
        <f>SUM(G410:G412)</f>
        <v>0</v>
      </c>
      <c r="H409" s="346">
        <v>11236548.080000002</v>
      </c>
      <c r="I409" s="337"/>
      <c r="J409" s="347">
        <v>0</v>
      </c>
      <c r="K409" s="332"/>
      <c r="L409" s="347">
        <f t="shared" si="13"/>
        <v>11236548.080000002</v>
      </c>
      <c r="M409" s="112"/>
      <c r="N409" s="113">
        <v>163514.67000000001</v>
      </c>
      <c r="O409" s="111">
        <f t="shared" si="12"/>
        <v>11073033.410000002</v>
      </c>
      <c r="X409" s="397"/>
      <c r="Y409" s="36"/>
    </row>
    <row r="410" spans="1:25" s="83" customFormat="1" ht="15" customHeight="1" x14ac:dyDescent="0.25">
      <c r="A410" s="66"/>
      <c r="B410" s="75"/>
      <c r="C410" s="59" t="s">
        <v>2</v>
      </c>
      <c r="D410" s="59" t="s">
        <v>444</v>
      </c>
      <c r="E410" s="174" t="s">
        <v>203</v>
      </c>
      <c r="F410" s="178" t="s">
        <v>944</v>
      </c>
      <c r="G410" s="96"/>
      <c r="H410" s="342">
        <v>10874286.920000002</v>
      </c>
      <c r="I410" s="337"/>
      <c r="J410" s="343"/>
      <c r="K410" s="332"/>
      <c r="L410" s="343">
        <f t="shared" si="13"/>
        <v>10874286.920000002</v>
      </c>
      <c r="M410" s="88"/>
      <c r="N410" s="100">
        <v>22413.73</v>
      </c>
      <c r="O410" s="99">
        <f t="shared" si="12"/>
        <v>10851873.190000001</v>
      </c>
      <c r="X410" s="397"/>
      <c r="Y410" s="36"/>
    </row>
    <row r="411" spans="1:25" s="83" customFormat="1" ht="15" customHeight="1" x14ac:dyDescent="0.25">
      <c r="A411" s="66"/>
      <c r="B411" s="75"/>
      <c r="C411" s="59" t="s">
        <v>2</v>
      </c>
      <c r="D411" s="59" t="s">
        <v>444</v>
      </c>
      <c r="E411" s="174" t="s">
        <v>205</v>
      </c>
      <c r="F411" s="178" t="s">
        <v>945</v>
      </c>
      <c r="G411" s="96"/>
      <c r="H411" s="342">
        <v>362261.16</v>
      </c>
      <c r="I411" s="337"/>
      <c r="J411" s="343"/>
      <c r="K411" s="332"/>
      <c r="L411" s="343">
        <f t="shared" si="13"/>
        <v>362261.16</v>
      </c>
      <c r="M411" s="88"/>
      <c r="N411" s="100">
        <v>141100.94</v>
      </c>
      <c r="O411" s="99">
        <f t="shared" si="12"/>
        <v>221160.21999999997</v>
      </c>
      <c r="X411" s="397"/>
      <c r="Y411" s="36"/>
    </row>
    <row r="412" spans="1:25" s="83" customFormat="1" ht="15" customHeight="1" x14ac:dyDescent="0.25">
      <c r="A412" s="66"/>
      <c r="B412" s="75"/>
      <c r="C412" s="59" t="s">
        <v>2</v>
      </c>
      <c r="D412" s="59" t="s">
        <v>444</v>
      </c>
      <c r="E412" s="174" t="s">
        <v>207</v>
      </c>
      <c r="F412" s="178" t="s">
        <v>946</v>
      </c>
      <c r="G412" s="96"/>
      <c r="H412" s="342">
        <v>0</v>
      </c>
      <c r="I412" s="337"/>
      <c r="J412" s="343"/>
      <c r="K412" s="332"/>
      <c r="L412" s="343">
        <f t="shared" si="13"/>
        <v>0</v>
      </c>
      <c r="M412" s="88"/>
      <c r="N412" s="100">
        <v>0</v>
      </c>
      <c r="O412" s="99">
        <f t="shared" si="12"/>
        <v>0</v>
      </c>
      <c r="X412" s="397"/>
      <c r="Y412" s="36"/>
    </row>
    <row r="413" spans="1:25" s="83" customFormat="1" ht="15" customHeight="1" x14ac:dyDescent="0.25">
      <c r="A413" s="66" t="s">
        <v>447</v>
      </c>
      <c r="B413" s="75"/>
      <c r="C413" s="59" t="s">
        <v>2</v>
      </c>
      <c r="D413" s="59" t="s">
        <v>2</v>
      </c>
      <c r="E413" s="169" t="s">
        <v>947</v>
      </c>
      <c r="F413" s="198" t="s">
        <v>948</v>
      </c>
      <c r="G413" s="116">
        <f>+G414+G415+G416</f>
        <v>0</v>
      </c>
      <c r="H413" s="348">
        <v>2613262.0099999998</v>
      </c>
      <c r="I413" s="337"/>
      <c r="J413" s="331">
        <v>0</v>
      </c>
      <c r="K413" s="332"/>
      <c r="L413" s="331">
        <f t="shared" si="13"/>
        <v>2613262.0099999998</v>
      </c>
      <c r="M413" s="64"/>
      <c r="N413" s="118">
        <v>0</v>
      </c>
      <c r="O413" s="63">
        <f t="shared" si="12"/>
        <v>2613262.0099999998</v>
      </c>
      <c r="X413" s="397"/>
      <c r="Y413" s="36"/>
    </row>
    <row r="414" spans="1:25" s="83" customFormat="1" ht="15" customHeight="1" x14ac:dyDescent="0.25">
      <c r="A414" s="66"/>
      <c r="B414" s="75"/>
      <c r="C414" s="59" t="s">
        <v>2</v>
      </c>
      <c r="D414" s="59" t="s">
        <v>444</v>
      </c>
      <c r="E414" s="171" t="s">
        <v>213</v>
      </c>
      <c r="F414" s="181" t="s">
        <v>949</v>
      </c>
      <c r="G414" s="109"/>
      <c r="H414" s="346">
        <v>340180.92</v>
      </c>
      <c r="I414" s="337"/>
      <c r="J414" s="347"/>
      <c r="K414" s="332"/>
      <c r="L414" s="347">
        <f t="shared" si="13"/>
        <v>340180.92</v>
      </c>
      <c r="M414" s="112"/>
      <c r="N414" s="113">
        <v>0</v>
      </c>
      <c r="O414" s="111">
        <f t="shared" si="12"/>
        <v>340180.92</v>
      </c>
      <c r="X414" s="397"/>
      <c r="Y414" s="36"/>
    </row>
    <row r="415" spans="1:25" s="83" customFormat="1" ht="15" customHeight="1" x14ac:dyDescent="0.25">
      <c r="A415" s="66"/>
      <c r="B415" s="75"/>
      <c r="C415" s="59" t="s">
        <v>2</v>
      </c>
      <c r="D415" s="59" t="s">
        <v>444</v>
      </c>
      <c r="E415" s="171" t="s">
        <v>214</v>
      </c>
      <c r="F415" s="181" t="s">
        <v>950</v>
      </c>
      <c r="G415" s="109"/>
      <c r="H415" s="346">
        <v>0</v>
      </c>
      <c r="I415" s="337"/>
      <c r="J415" s="347"/>
      <c r="K415" s="332"/>
      <c r="L415" s="347">
        <f t="shared" si="13"/>
        <v>0</v>
      </c>
      <c r="M415" s="112"/>
      <c r="N415" s="113">
        <v>0</v>
      </c>
      <c r="O415" s="111">
        <f t="shared" si="12"/>
        <v>0</v>
      </c>
      <c r="X415" s="397"/>
      <c r="Y415" s="36"/>
    </row>
    <row r="416" spans="1:25" s="83" customFormat="1" ht="15" customHeight="1" x14ac:dyDescent="0.25">
      <c r="A416" s="66" t="s">
        <v>447</v>
      </c>
      <c r="B416" s="75"/>
      <c r="C416" s="59" t="s">
        <v>2</v>
      </c>
      <c r="D416" s="59" t="s">
        <v>2</v>
      </c>
      <c r="E416" s="171" t="s">
        <v>951</v>
      </c>
      <c r="F416" s="181" t="s">
        <v>952</v>
      </c>
      <c r="G416" s="144">
        <f>SUM(G417:G420)</f>
        <v>0</v>
      </c>
      <c r="H416" s="346">
        <v>2273081.09</v>
      </c>
      <c r="I416" s="337"/>
      <c r="J416" s="347">
        <v>0</v>
      </c>
      <c r="K416" s="332"/>
      <c r="L416" s="347">
        <f t="shared" si="13"/>
        <v>2273081.09</v>
      </c>
      <c r="M416" s="112"/>
      <c r="N416" s="113">
        <v>0</v>
      </c>
      <c r="O416" s="111">
        <f t="shared" si="12"/>
        <v>2273081.09</v>
      </c>
      <c r="X416" s="397"/>
      <c r="Y416" s="36"/>
    </row>
    <row r="417" spans="1:25" s="83" customFormat="1" ht="15" customHeight="1" x14ac:dyDescent="0.25">
      <c r="A417" s="66"/>
      <c r="B417" s="75"/>
      <c r="C417" s="59" t="s">
        <v>2</v>
      </c>
      <c r="D417" s="59" t="s">
        <v>444</v>
      </c>
      <c r="E417" s="174" t="s">
        <v>208</v>
      </c>
      <c r="F417" s="178" t="s">
        <v>953</v>
      </c>
      <c r="G417" s="96"/>
      <c r="H417" s="342">
        <v>1593090.27</v>
      </c>
      <c r="I417" s="337"/>
      <c r="J417" s="343"/>
      <c r="K417" s="332"/>
      <c r="L417" s="343">
        <f t="shared" si="13"/>
        <v>1593090.27</v>
      </c>
      <c r="M417" s="88"/>
      <c r="N417" s="100">
        <v>0</v>
      </c>
      <c r="O417" s="99">
        <f t="shared" si="12"/>
        <v>1593090.27</v>
      </c>
      <c r="X417" s="397"/>
      <c r="Y417" s="36"/>
    </row>
    <row r="418" spans="1:25" s="83" customFormat="1" ht="15" customHeight="1" x14ac:dyDescent="0.25">
      <c r="A418" s="66"/>
      <c r="B418" s="75"/>
      <c r="C418" s="59" t="s">
        <v>2</v>
      </c>
      <c r="D418" s="59" t="s">
        <v>444</v>
      </c>
      <c r="E418" s="174" t="s">
        <v>210</v>
      </c>
      <c r="F418" s="178" t="s">
        <v>954</v>
      </c>
      <c r="G418" s="96"/>
      <c r="H418" s="342">
        <v>483493.54</v>
      </c>
      <c r="I418" s="337"/>
      <c r="J418" s="343"/>
      <c r="K418" s="332"/>
      <c r="L418" s="343">
        <f t="shared" si="13"/>
        <v>483493.54</v>
      </c>
      <c r="M418" s="88"/>
      <c r="N418" s="100">
        <v>0</v>
      </c>
      <c r="O418" s="99">
        <f t="shared" si="12"/>
        <v>483493.54</v>
      </c>
      <c r="X418" s="397"/>
      <c r="Y418" s="36"/>
    </row>
    <row r="419" spans="1:25" s="147" customFormat="1" ht="15" customHeight="1" x14ac:dyDescent="0.25">
      <c r="A419" s="66"/>
      <c r="B419" s="75" t="s">
        <v>443</v>
      </c>
      <c r="C419" s="59" t="s">
        <v>443</v>
      </c>
      <c r="D419" s="59" t="s">
        <v>444</v>
      </c>
      <c r="E419" s="174" t="s">
        <v>209</v>
      </c>
      <c r="F419" s="178" t="s">
        <v>955</v>
      </c>
      <c r="G419" s="96"/>
      <c r="H419" s="342">
        <v>0</v>
      </c>
      <c r="I419" s="337"/>
      <c r="J419" s="343"/>
      <c r="K419" s="332"/>
      <c r="L419" s="343">
        <f t="shared" si="13"/>
        <v>0</v>
      </c>
      <c r="M419" s="88"/>
      <c r="N419" s="100">
        <v>0</v>
      </c>
      <c r="O419" s="99">
        <f t="shared" si="12"/>
        <v>0</v>
      </c>
      <c r="X419" s="397"/>
      <c r="Y419" s="124"/>
    </row>
    <row r="420" spans="1:25" s="147" customFormat="1" ht="15" customHeight="1" x14ac:dyDescent="0.25">
      <c r="A420" s="66"/>
      <c r="B420" s="75"/>
      <c r="C420" s="59" t="s">
        <v>2</v>
      </c>
      <c r="D420" s="59" t="s">
        <v>444</v>
      </c>
      <c r="E420" s="174" t="s">
        <v>215</v>
      </c>
      <c r="F420" s="178" t="s">
        <v>956</v>
      </c>
      <c r="G420" s="96"/>
      <c r="H420" s="342">
        <v>196497.28</v>
      </c>
      <c r="I420" s="337"/>
      <c r="J420" s="343"/>
      <c r="K420" s="332"/>
      <c r="L420" s="343">
        <f t="shared" si="13"/>
        <v>196497.28</v>
      </c>
      <c r="M420" s="88"/>
      <c r="N420" s="100">
        <v>0</v>
      </c>
      <c r="O420" s="99">
        <f t="shared" si="12"/>
        <v>196497.28</v>
      </c>
      <c r="X420" s="397"/>
      <c r="Y420" s="124"/>
    </row>
    <row r="421" spans="1:25" s="83" customFormat="1" ht="15" customHeight="1" x14ac:dyDescent="0.25">
      <c r="A421" s="66" t="s">
        <v>447</v>
      </c>
      <c r="B421" s="75"/>
      <c r="C421" s="59" t="s">
        <v>2</v>
      </c>
      <c r="D421" s="59" t="s">
        <v>2</v>
      </c>
      <c r="E421" s="203" t="s">
        <v>957</v>
      </c>
      <c r="F421" s="204" t="s">
        <v>958</v>
      </c>
      <c r="G421" s="205"/>
      <c r="H421" s="339">
        <v>13174154.389999999</v>
      </c>
      <c r="I421" s="337"/>
      <c r="J421" s="340"/>
      <c r="K421" s="332"/>
      <c r="L421" s="340">
        <f t="shared" si="13"/>
        <v>13174154.389999999</v>
      </c>
      <c r="M421" s="88"/>
      <c r="N421" s="89">
        <v>27657.4</v>
      </c>
      <c r="O421" s="87">
        <f t="shared" si="12"/>
        <v>13146496.989999998</v>
      </c>
      <c r="X421" s="397"/>
      <c r="Y421" s="36"/>
    </row>
    <row r="422" spans="1:25" s="83" customFormat="1" ht="15" customHeight="1" x14ac:dyDescent="0.25">
      <c r="A422" s="66"/>
      <c r="B422" s="75"/>
      <c r="C422" s="59" t="s">
        <v>2</v>
      </c>
      <c r="D422" s="59" t="s">
        <v>444</v>
      </c>
      <c r="E422" s="169" t="s">
        <v>216</v>
      </c>
      <c r="F422" s="198" t="s">
        <v>959</v>
      </c>
      <c r="G422" s="152"/>
      <c r="H422" s="351">
        <v>591285.56000000006</v>
      </c>
      <c r="I422" s="337"/>
      <c r="J422" s="352"/>
      <c r="K422" s="332"/>
      <c r="L422" s="352">
        <f t="shared" si="13"/>
        <v>591285.56000000006</v>
      </c>
      <c r="M422" s="88"/>
      <c r="N422" s="123">
        <v>0</v>
      </c>
      <c r="O422" s="122">
        <f t="shared" si="12"/>
        <v>591285.56000000006</v>
      </c>
      <c r="X422" s="397"/>
      <c r="Y422" s="36"/>
    </row>
    <row r="423" spans="1:25" s="83" customFormat="1" ht="15" customHeight="1" x14ac:dyDescent="0.25">
      <c r="A423" s="66" t="s">
        <v>447</v>
      </c>
      <c r="B423" s="75"/>
      <c r="C423" s="59" t="s">
        <v>2</v>
      </c>
      <c r="D423" s="59" t="s">
        <v>2</v>
      </c>
      <c r="E423" s="169" t="s">
        <v>960</v>
      </c>
      <c r="F423" s="198" t="s">
        <v>961</v>
      </c>
      <c r="G423" s="116">
        <f>+G424</f>
        <v>0</v>
      </c>
      <c r="H423" s="348">
        <v>12582868.829999998</v>
      </c>
      <c r="I423" s="337"/>
      <c r="J423" s="331">
        <v>0</v>
      </c>
      <c r="K423" s="332"/>
      <c r="L423" s="331">
        <f t="shared" si="13"/>
        <v>12582868.829999998</v>
      </c>
      <c r="M423" s="64"/>
      <c r="N423" s="118">
        <v>27657.4</v>
      </c>
      <c r="O423" s="63">
        <f t="shared" si="12"/>
        <v>12555211.429999998</v>
      </c>
      <c r="X423" s="397"/>
      <c r="Y423" s="36"/>
    </row>
    <row r="424" spans="1:25" s="35" customFormat="1" ht="15" customHeight="1" x14ac:dyDescent="0.25">
      <c r="A424" s="103" t="s">
        <v>447</v>
      </c>
      <c r="B424" s="104"/>
      <c r="C424" s="59" t="s">
        <v>2</v>
      </c>
      <c r="D424" s="59" t="s">
        <v>2</v>
      </c>
      <c r="E424" s="171" t="s">
        <v>962</v>
      </c>
      <c r="F424" s="181" t="s">
        <v>963</v>
      </c>
      <c r="G424" s="144">
        <f>+G425+G426</f>
        <v>0</v>
      </c>
      <c r="H424" s="346">
        <v>3512468.08</v>
      </c>
      <c r="I424" s="337"/>
      <c r="J424" s="347">
        <v>0</v>
      </c>
      <c r="K424" s="332"/>
      <c r="L424" s="347">
        <f t="shared" si="13"/>
        <v>3512468.08</v>
      </c>
      <c r="M424" s="112"/>
      <c r="N424" s="113">
        <v>1045.1300000000001</v>
      </c>
      <c r="O424" s="111">
        <f t="shared" si="12"/>
        <v>3511422.95</v>
      </c>
      <c r="X424" s="397"/>
      <c r="Y424" s="36"/>
    </row>
    <row r="425" spans="1:25" s="35" customFormat="1" ht="15" customHeight="1" x14ac:dyDescent="0.25">
      <c r="A425" s="103"/>
      <c r="B425" s="104"/>
      <c r="C425" s="59" t="s">
        <v>2</v>
      </c>
      <c r="D425" s="59" t="s">
        <v>444</v>
      </c>
      <c r="E425" s="174" t="s">
        <v>218</v>
      </c>
      <c r="F425" s="178" t="s">
        <v>964</v>
      </c>
      <c r="G425" s="96"/>
      <c r="H425" s="342">
        <v>0</v>
      </c>
      <c r="I425" s="337"/>
      <c r="J425" s="343"/>
      <c r="K425" s="332"/>
      <c r="L425" s="343">
        <f t="shared" si="13"/>
        <v>0</v>
      </c>
      <c r="M425" s="88"/>
      <c r="N425" s="100">
        <v>0</v>
      </c>
      <c r="O425" s="99">
        <f t="shared" si="12"/>
        <v>0</v>
      </c>
      <c r="X425" s="397"/>
      <c r="Y425" s="36"/>
    </row>
    <row r="426" spans="1:25" s="35" customFormat="1" ht="15" customHeight="1" x14ac:dyDescent="0.25">
      <c r="A426" s="103"/>
      <c r="B426" s="104"/>
      <c r="C426" s="59" t="s">
        <v>2</v>
      </c>
      <c r="D426" s="59" t="s">
        <v>444</v>
      </c>
      <c r="E426" s="174" t="s">
        <v>217</v>
      </c>
      <c r="F426" s="178" t="s">
        <v>965</v>
      </c>
      <c r="G426" s="96"/>
      <c r="H426" s="342">
        <v>3512468.08</v>
      </c>
      <c r="I426" s="337"/>
      <c r="J426" s="343"/>
      <c r="K426" s="332"/>
      <c r="L426" s="343">
        <f t="shared" si="13"/>
        <v>3512468.08</v>
      </c>
      <c r="M426" s="88"/>
      <c r="N426" s="100">
        <v>1045.1300000000001</v>
      </c>
      <c r="O426" s="99">
        <f t="shared" si="12"/>
        <v>3511422.95</v>
      </c>
      <c r="X426" s="397"/>
      <c r="Y426" s="36"/>
    </row>
    <row r="427" spans="1:25" s="35" customFormat="1" ht="15" customHeight="1" x14ac:dyDescent="0.25">
      <c r="A427" s="103"/>
      <c r="B427" s="104"/>
      <c r="C427" s="59" t="s">
        <v>2</v>
      </c>
      <c r="D427" s="59" t="s">
        <v>444</v>
      </c>
      <c r="E427" s="169" t="s">
        <v>219</v>
      </c>
      <c r="F427" s="211" t="s">
        <v>966</v>
      </c>
      <c r="G427" s="212"/>
      <c r="H427" s="349">
        <v>9070400.7499999981</v>
      </c>
      <c r="I427" s="337"/>
      <c r="J427" s="350"/>
      <c r="K427" s="332"/>
      <c r="L427" s="350">
        <f t="shared" si="13"/>
        <v>9070400.7499999981</v>
      </c>
      <c r="M427" s="88"/>
      <c r="N427" s="120">
        <v>26612.27</v>
      </c>
      <c r="O427" s="119">
        <f t="shared" si="12"/>
        <v>9043788.4799999986</v>
      </c>
      <c r="X427" s="397"/>
      <c r="Y427" s="36"/>
    </row>
    <row r="428" spans="1:25" s="35" customFormat="1" ht="15" customHeight="1" x14ac:dyDescent="0.25">
      <c r="A428" s="103" t="s">
        <v>447</v>
      </c>
      <c r="B428" s="104"/>
      <c r="C428" s="59" t="s">
        <v>2</v>
      </c>
      <c r="D428" s="59" t="s">
        <v>2</v>
      </c>
      <c r="E428" s="169" t="s">
        <v>967</v>
      </c>
      <c r="F428" s="198" t="s">
        <v>968</v>
      </c>
      <c r="G428" s="116">
        <f>+G429+G430</f>
        <v>0</v>
      </c>
      <c r="H428" s="348">
        <v>88224</v>
      </c>
      <c r="I428" s="337"/>
      <c r="J428" s="331">
        <v>0</v>
      </c>
      <c r="K428" s="332"/>
      <c r="L428" s="331">
        <f t="shared" si="13"/>
        <v>88224</v>
      </c>
      <c r="M428" s="64"/>
      <c r="N428" s="118">
        <v>0</v>
      </c>
      <c r="O428" s="63">
        <f t="shared" si="12"/>
        <v>88224</v>
      </c>
      <c r="X428" s="397"/>
      <c r="Y428" s="36"/>
    </row>
    <row r="429" spans="1:25" s="35" customFormat="1" ht="15" customHeight="1" x14ac:dyDescent="0.25">
      <c r="A429" s="103"/>
      <c r="B429" s="104"/>
      <c r="C429" s="59" t="s">
        <v>2</v>
      </c>
      <c r="D429" s="59" t="s">
        <v>444</v>
      </c>
      <c r="E429" s="171" t="s">
        <v>220</v>
      </c>
      <c r="F429" s="181" t="s">
        <v>969</v>
      </c>
      <c r="G429" s="109"/>
      <c r="H429" s="349">
        <v>0</v>
      </c>
      <c r="I429" s="337"/>
      <c r="J429" s="350"/>
      <c r="K429" s="332"/>
      <c r="L429" s="350">
        <f t="shared" si="13"/>
        <v>0</v>
      </c>
      <c r="M429" s="88"/>
      <c r="N429" s="120">
        <v>0</v>
      </c>
      <c r="O429" s="119">
        <f t="shared" si="12"/>
        <v>0</v>
      </c>
      <c r="X429" s="397"/>
      <c r="Y429" s="36"/>
    </row>
    <row r="430" spans="1:25" s="35" customFormat="1" ht="15" customHeight="1" x14ac:dyDescent="0.25">
      <c r="A430" s="103"/>
      <c r="B430" s="104"/>
      <c r="C430" s="59" t="s">
        <v>2</v>
      </c>
      <c r="D430" s="59" t="s">
        <v>444</v>
      </c>
      <c r="E430" s="171" t="s">
        <v>221</v>
      </c>
      <c r="F430" s="181" t="s">
        <v>970</v>
      </c>
      <c r="G430" s="109"/>
      <c r="H430" s="349">
        <v>88224</v>
      </c>
      <c r="I430" s="337"/>
      <c r="J430" s="350"/>
      <c r="K430" s="332"/>
      <c r="L430" s="350">
        <f t="shared" si="13"/>
        <v>88224</v>
      </c>
      <c r="M430" s="88"/>
      <c r="N430" s="120">
        <v>0</v>
      </c>
      <c r="O430" s="119">
        <f t="shared" si="12"/>
        <v>88224</v>
      </c>
      <c r="X430" s="397"/>
      <c r="Y430" s="36"/>
    </row>
    <row r="431" spans="1:25" s="35" customFormat="1" ht="15" customHeight="1" x14ac:dyDescent="0.25">
      <c r="A431" s="103" t="s">
        <v>447</v>
      </c>
      <c r="B431" s="104"/>
      <c r="C431" s="59" t="s">
        <v>2</v>
      </c>
      <c r="D431" s="59" t="s">
        <v>2</v>
      </c>
      <c r="E431" s="169" t="s">
        <v>971</v>
      </c>
      <c r="F431" s="198" t="s">
        <v>972</v>
      </c>
      <c r="G431" s="116">
        <f>+G432+G441</f>
        <v>0</v>
      </c>
      <c r="H431" s="348">
        <v>0</v>
      </c>
      <c r="I431" s="337"/>
      <c r="J431" s="331">
        <v>0</v>
      </c>
      <c r="K431" s="332"/>
      <c r="L431" s="331">
        <f t="shared" si="13"/>
        <v>0</v>
      </c>
      <c r="M431" s="64"/>
      <c r="N431" s="118">
        <v>0</v>
      </c>
      <c r="O431" s="63">
        <f t="shared" si="12"/>
        <v>0</v>
      </c>
      <c r="X431" s="397"/>
      <c r="Y431" s="36"/>
    </row>
    <row r="432" spans="1:25" s="35" customFormat="1" ht="15" customHeight="1" x14ac:dyDescent="0.25">
      <c r="A432" s="103" t="s">
        <v>447</v>
      </c>
      <c r="B432" s="104"/>
      <c r="C432" s="59" t="s">
        <v>2</v>
      </c>
      <c r="D432" s="59" t="s">
        <v>2</v>
      </c>
      <c r="E432" s="171" t="s">
        <v>973</v>
      </c>
      <c r="F432" s="181" t="s">
        <v>974</v>
      </c>
      <c r="G432" s="144">
        <f>SUM(G433:G440)</f>
        <v>0</v>
      </c>
      <c r="H432" s="346">
        <v>0</v>
      </c>
      <c r="I432" s="337"/>
      <c r="J432" s="347">
        <v>0</v>
      </c>
      <c r="K432" s="332"/>
      <c r="L432" s="347">
        <f t="shared" si="13"/>
        <v>0</v>
      </c>
      <c r="M432" s="112"/>
      <c r="N432" s="113">
        <v>0</v>
      </c>
      <c r="O432" s="111">
        <f t="shared" si="12"/>
        <v>0</v>
      </c>
      <c r="X432" s="397"/>
      <c r="Y432" s="36"/>
    </row>
    <row r="433" spans="1:25" s="35" customFormat="1" ht="15" customHeight="1" x14ac:dyDescent="0.25">
      <c r="A433" s="103"/>
      <c r="B433" s="104"/>
      <c r="C433" s="59" t="s">
        <v>2</v>
      </c>
      <c r="D433" s="59" t="s">
        <v>444</v>
      </c>
      <c r="E433" s="174" t="s">
        <v>222</v>
      </c>
      <c r="F433" s="178" t="s">
        <v>975</v>
      </c>
      <c r="G433" s="96"/>
      <c r="H433" s="342">
        <v>0</v>
      </c>
      <c r="I433" s="337"/>
      <c r="J433" s="343"/>
      <c r="K433" s="332"/>
      <c r="L433" s="343">
        <f t="shared" si="13"/>
        <v>0</v>
      </c>
      <c r="M433" s="88"/>
      <c r="N433" s="100">
        <v>0</v>
      </c>
      <c r="O433" s="99">
        <f t="shared" si="12"/>
        <v>0</v>
      </c>
      <c r="X433" s="397"/>
      <c r="Y433" s="36"/>
    </row>
    <row r="434" spans="1:25" s="35" customFormat="1" ht="15" customHeight="1" x14ac:dyDescent="0.25">
      <c r="A434" s="103"/>
      <c r="B434" s="104"/>
      <c r="C434" s="59" t="s">
        <v>2</v>
      </c>
      <c r="D434" s="59" t="s">
        <v>444</v>
      </c>
      <c r="E434" s="174" t="s">
        <v>228</v>
      </c>
      <c r="F434" s="178" t="s">
        <v>976</v>
      </c>
      <c r="G434" s="96"/>
      <c r="H434" s="342">
        <v>0</v>
      </c>
      <c r="I434" s="337"/>
      <c r="J434" s="343"/>
      <c r="K434" s="332"/>
      <c r="L434" s="343">
        <f t="shared" si="13"/>
        <v>0</v>
      </c>
      <c r="M434" s="88"/>
      <c r="N434" s="100">
        <v>0</v>
      </c>
      <c r="O434" s="99">
        <f t="shared" si="12"/>
        <v>0</v>
      </c>
      <c r="X434" s="397"/>
      <c r="Y434" s="36"/>
    </row>
    <row r="435" spans="1:25" s="35" customFormat="1" ht="15" customHeight="1" x14ac:dyDescent="0.25">
      <c r="A435" s="103"/>
      <c r="B435" s="104"/>
      <c r="C435" s="59" t="s">
        <v>2</v>
      </c>
      <c r="D435" s="59" t="s">
        <v>444</v>
      </c>
      <c r="E435" s="174" t="s">
        <v>225</v>
      </c>
      <c r="F435" s="178" t="s">
        <v>977</v>
      </c>
      <c r="G435" s="96"/>
      <c r="H435" s="342">
        <v>0</v>
      </c>
      <c r="I435" s="337"/>
      <c r="J435" s="343"/>
      <c r="K435" s="332"/>
      <c r="L435" s="343">
        <f t="shared" si="13"/>
        <v>0</v>
      </c>
      <c r="M435" s="88"/>
      <c r="N435" s="100">
        <v>0</v>
      </c>
      <c r="O435" s="99">
        <f t="shared" si="12"/>
        <v>0</v>
      </c>
      <c r="X435" s="397"/>
      <c r="Y435" s="36"/>
    </row>
    <row r="436" spans="1:25" s="35" customFormat="1" ht="15" customHeight="1" x14ac:dyDescent="0.25">
      <c r="A436" s="103"/>
      <c r="B436" s="104"/>
      <c r="C436" s="59" t="s">
        <v>2</v>
      </c>
      <c r="D436" s="59" t="s">
        <v>444</v>
      </c>
      <c r="E436" s="174" t="s">
        <v>223</v>
      </c>
      <c r="F436" s="178" t="s">
        <v>978</v>
      </c>
      <c r="G436" s="96"/>
      <c r="H436" s="342">
        <v>0</v>
      </c>
      <c r="I436" s="337"/>
      <c r="J436" s="343"/>
      <c r="K436" s="332"/>
      <c r="L436" s="343">
        <f t="shared" si="13"/>
        <v>0</v>
      </c>
      <c r="M436" s="88"/>
      <c r="N436" s="100">
        <v>0</v>
      </c>
      <c r="O436" s="99">
        <f t="shared" si="12"/>
        <v>0</v>
      </c>
      <c r="X436" s="397"/>
      <c r="Y436" s="36"/>
    </row>
    <row r="437" spans="1:25" s="35" customFormat="1" ht="15" customHeight="1" x14ac:dyDescent="0.25">
      <c r="A437" s="103"/>
      <c r="B437" s="104"/>
      <c r="C437" s="59" t="s">
        <v>2</v>
      </c>
      <c r="D437" s="59" t="s">
        <v>444</v>
      </c>
      <c r="E437" s="174" t="s">
        <v>224</v>
      </c>
      <c r="F437" s="178" t="s">
        <v>979</v>
      </c>
      <c r="G437" s="96"/>
      <c r="H437" s="342">
        <v>0</v>
      </c>
      <c r="I437" s="337"/>
      <c r="J437" s="343"/>
      <c r="K437" s="332"/>
      <c r="L437" s="343">
        <f t="shared" si="13"/>
        <v>0</v>
      </c>
      <c r="M437" s="88"/>
      <c r="N437" s="100">
        <v>0</v>
      </c>
      <c r="O437" s="99">
        <f t="shared" si="12"/>
        <v>0</v>
      </c>
      <c r="X437" s="397"/>
      <c r="Y437" s="36"/>
    </row>
    <row r="438" spans="1:25" s="35" customFormat="1" ht="15" customHeight="1" x14ac:dyDescent="0.25">
      <c r="A438" s="103"/>
      <c r="B438" s="104"/>
      <c r="C438" s="59" t="s">
        <v>2</v>
      </c>
      <c r="D438" s="59" t="s">
        <v>444</v>
      </c>
      <c r="E438" s="174" t="s">
        <v>226</v>
      </c>
      <c r="F438" s="178" t="s">
        <v>980</v>
      </c>
      <c r="G438" s="96"/>
      <c r="H438" s="342">
        <v>0</v>
      </c>
      <c r="I438" s="337"/>
      <c r="J438" s="343"/>
      <c r="K438" s="332"/>
      <c r="L438" s="343">
        <f t="shared" si="13"/>
        <v>0</v>
      </c>
      <c r="M438" s="88"/>
      <c r="N438" s="100">
        <v>0</v>
      </c>
      <c r="O438" s="99">
        <f t="shared" si="12"/>
        <v>0</v>
      </c>
      <c r="X438" s="397"/>
      <c r="Y438" s="36"/>
    </row>
    <row r="439" spans="1:25" s="35" customFormat="1" ht="15" customHeight="1" x14ac:dyDescent="0.25">
      <c r="A439" s="103"/>
      <c r="B439" s="104"/>
      <c r="C439" s="59" t="s">
        <v>2</v>
      </c>
      <c r="D439" s="59" t="s">
        <v>444</v>
      </c>
      <c r="E439" s="174" t="s">
        <v>227</v>
      </c>
      <c r="F439" s="178" t="s">
        <v>981</v>
      </c>
      <c r="G439" s="96"/>
      <c r="H439" s="342">
        <v>0</v>
      </c>
      <c r="I439" s="337"/>
      <c r="J439" s="343"/>
      <c r="K439" s="332"/>
      <c r="L439" s="343">
        <f t="shared" si="13"/>
        <v>0</v>
      </c>
      <c r="M439" s="88"/>
      <c r="N439" s="100">
        <v>0</v>
      </c>
      <c r="O439" s="99">
        <f t="shared" si="12"/>
        <v>0</v>
      </c>
      <c r="X439" s="397"/>
      <c r="Y439" s="36"/>
    </row>
    <row r="440" spans="1:25" s="35" customFormat="1" ht="15" customHeight="1" x14ac:dyDescent="0.25">
      <c r="A440" s="103"/>
      <c r="B440" s="104"/>
      <c r="C440" s="59" t="s">
        <v>2</v>
      </c>
      <c r="D440" s="59" t="s">
        <v>444</v>
      </c>
      <c r="E440" s="174" t="s">
        <v>229</v>
      </c>
      <c r="F440" s="178" t="s">
        <v>982</v>
      </c>
      <c r="G440" s="96"/>
      <c r="H440" s="342">
        <v>0</v>
      </c>
      <c r="I440" s="337"/>
      <c r="J440" s="343"/>
      <c r="K440" s="332"/>
      <c r="L440" s="343">
        <f t="shared" si="13"/>
        <v>0</v>
      </c>
      <c r="M440" s="88"/>
      <c r="N440" s="100">
        <v>0</v>
      </c>
      <c r="O440" s="99">
        <f t="shared" si="12"/>
        <v>0</v>
      </c>
      <c r="X440" s="397"/>
      <c r="Y440" s="36"/>
    </row>
    <row r="441" spans="1:25" s="35" customFormat="1" ht="15" customHeight="1" x14ac:dyDescent="0.25">
      <c r="A441" s="103" t="s">
        <v>447</v>
      </c>
      <c r="B441" s="104"/>
      <c r="C441" s="59" t="s">
        <v>2</v>
      </c>
      <c r="D441" s="59" t="s">
        <v>2</v>
      </c>
      <c r="E441" s="171" t="s">
        <v>983</v>
      </c>
      <c r="F441" s="181" t="s">
        <v>984</v>
      </c>
      <c r="G441" s="144">
        <f>+SUM(G442:G447)</f>
        <v>0</v>
      </c>
      <c r="H441" s="346">
        <v>0</v>
      </c>
      <c r="I441" s="337"/>
      <c r="J441" s="347">
        <v>0</v>
      </c>
      <c r="K441" s="332"/>
      <c r="L441" s="347">
        <f t="shared" si="13"/>
        <v>0</v>
      </c>
      <c r="M441" s="112"/>
      <c r="N441" s="113">
        <v>0</v>
      </c>
      <c r="O441" s="111">
        <f t="shared" si="12"/>
        <v>0</v>
      </c>
      <c r="X441" s="397"/>
      <c r="Y441" s="36"/>
    </row>
    <row r="442" spans="1:25" s="35" customFormat="1" ht="15" customHeight="1" x14ac:dyDescent="0.25">
      <c r="A442" s="103"/>
      <c r="B442" s="104"/>
      <c r="C442" s="59" t="s">
        <v>2</v>
      </c>
      <c r="D442" s="59" t="s">
        <v>444</v>
      </c>
      <c r="E442" s="174" t="s">
        <v>230</v>
      </c>
      <c r="F442" s="178" t="s">
        <v>985</v>
      </c>
      <c r="G442" s="96"/>
      <c r="H442" s="342">
        <v>0</v>
      </c>
      <c r="I442" s="337"/>
      <c r="J442" s="343"/>
      <c r="K442" s="332"/>
      <c r="L442" s="343">
        <f t="shared" si="13"/>
        <v>0</v>
      </c>
      <c r="M442" s="88"/>
      <c r="N442" s="100">
        <v>0</v>
      </c>
      <c r="O442" s="99">
        <f t="shared" si="12"/>
        <v>0</v>
      </c>
      <c r="X442" s="397"/>
      <c r="Y442" s="36"/>
    </row>
    <row r="443" spans="1:25" s="35" customFormat="1" ht="15" customHeight="1" x14ac:dyDescent="0.25">
      <c r="A443" s="103"/>
      <c r="B443" s="104"/>
      <c r="C443" s="59" t="s">
        <v>2</v>
      </c>
      <c r="D443" s="59" t="s">
        <v>444</v>
      </c>
      <c r="E443" s="174" t="s">
        <v>231</v>
      </c>
      <c r="F443" s="178" t="s">
        <v>986</v>
      </c>
      <c r="G443" s="96"/>
      <c r="H443" s="342">
        <v>0</v>
      </c>
      <c r="I443" s="337"/>
      <c r="J443" s="343"/>
      <c r="K443" s="332"/>
      <c r="L443" s="343">
        <f t="shared" si="13"/>
        <v>0</v>
      </c>
      <c r="M443" s="88"/>
      <c r="N443" s="100">
        <v>0</v>
      </c>
      <c r="O443" s="99">
        <f t="shared" si="12"/>
        <v>0</v>
      </c>
      <c r="X443" s="397"/>
      <c r="Y443" s="36"/>
    </row>
    <row r="444" spans="1:25" s="35" customFormat="1" ht="15" customHeight="1" x14ac:dyDescent="0.25">
      <c r="A444" s="103"/>
      <c r="B444" s="104"/>
      <c r="C444" s="59" t="s">
        <v>2</v>
      </c>
      <c r="D444" s="59" t="s">
        <v>444</v>
      </c>
      <c r="E444" s="174" t="s">
        <v>232</v>
      </c>
      <c r="F444" s="178" t="s">
        <v>987</v>
      </c>
      <c r="G444" s="96"/>
      <c r="H444" s="342">
        <v>0</v>
      </c>
      <c r="I444" s="337"/>
      <c r="J444" s="343"/>
      <c r="K444" s="332"/>
      <c r="L444" s="343">
        <f t="shared" si="13"/>
        <v>0</v>
      </c>
      <c r="M444" s="88"/>
      <c r="N444" s="100">
        <v>0</v>
      </c>
      <c r="O444" s="99">
        <f t="shared" si="12"/>
        <v>0</v>
      </c>
      <c r="X444" s="397"/>
      <c r="Y444" s="36"/>
    </row>
    <row r="445" spans="1:25" s="35" customFormat="1" ht="15" customHeight="1" x14ac:dyDescent="0.25">
      <c r="A445" s="103"/>
      <c r="B445" s="104"/>
      <c r="C445" s="59" t="s">
        <v>2</v>
      </c>
      <c r="D445" s="59" t="s">
        <v>444</v>
      </c>
      <c r="E445" s="174" t="s">
        <v>233</v>
      </c>
      <c r="F445" s="178" t="s">
        <v>988</v>
      </c>
      <c r="G445" s="96"/>
      <c r="H445" s="342">
        <v>0</v>
      </c>
      <c r="I445" s="337"/>
      <c r="J445" s="343"/>
      <c r="K445" s="332"/>
      <c r="L445" s="343">
        <f t="shared" si="13"/>
        <v>0</v>
      </c>
      <c r="M445" s="88"/>
      <c r="N445" s="100">
        <v>0</v>
      </c>
      <c r="O445" s="99">
        <f t="shared" si="12"/>
        <v>0</v>
      </c>
      <c r="X445" s="397"/>
      <c r="Y445" s="36"/>
    </row>
    <row r="446" spans="1:25" s="35" customFormat="1" ht="15" customHeight="1" x14ac:dyDescent="0.25">
      <c r="A446" s="103"/>
      <c r="B446" s="104"/>
      <c r="C446" s="59" t="s">
        <v>2</v>
      </c>
      <c r="D446" s="59" t="s">
        <v>444</v>
      </c>
      <c r="E446" s="174" t="s">
        <v>234</v>
      </c>
      <c r="F446" s="178" t="s">
        <v>989</v>
      </c>
      <c r="G446" s="96"/>
      <c r="H446" s="342">
        <v>0</v>
      </c>
      <c r="I446" s="337"/>
      <c r="J446" s="343"/>
      <c r="K446" s="332"/>
      <c r="L446" s="343">
        <f t="shared" si="13"/>
        <v>0</v>
      </c>
      <c r="M446" s="88"/>
      <c r="N446" s="100">
        <v>0</v>
      </c>
      <c r="O446" s="99">
        <f t="shared" si="12"/>
        <v>0</v>
      </c>
      <c r="X446" s="397"/>
      <c r="Y446" s="36"/>
    </row>
    <row r="447" spans="1:25" s="35" customFormat="1" ht="15" customHeight="1" x14ac:dyDescent="0.25">
      <c r="A447" s="103"/>
      <c r="B447" s="104"/>
      <c r="C447" s="59" t="s">
        <v>2</v>
      </c>
      <c r="D447" s="59" t="s">
        <v>444</v>
      </c>
      <c r="E447" s="174" t="s">
        <v>235</v>
      </c>
      <c r="F447" s="178" t="s">
        <v>990</v>
      </c>
      <c r="G447" s="96"/>
      <c r="H447" s="342">
        <v>0</v>
      </c>
      <c r="I447" s="337"/>
      <c r="J447" s="343"/>
      <c r="K447" s="332"/>
      <c r="L447" s="343">
        <f t="shared" si="13"/>
        <v>0</v>
      </c>
      <c r="M447" s="88"/>
      <c r="N447" s="100">
        <v>0</v>
      </c>
      <c r="O447" s="99">
        <f t="shared" si="12"/>
        <v>0</v>
      </c>
      <c r="X447" s="397"/>
      <c r="Y447" s="36"/>
    </row>
    <row r="448" spans="1:25" s="35" customFormat="1" ht="15" customHeight="1" x14ac:dyDescent="0.25">
      <c r="A448" s="103" t="s">
        <v>447</v>
      </c>
      <c r="B448" s="104"/>
      <c r="C448" s="59" t="s">
        <v>2</v>
      </c>
      <c r="D448" s="59" t="s">
        <v>2</v>
      </c>
      <c r="E448" s="169" t="s">
        <v>991</v>
      </c>
      <c r="F448" s="198" t="s">
        <v>992</v>
      </c>
      <c r="G448" s="116">
        <f>+G449+G457+G458+G465</f>
        <v>0</v>
      </c>
      <c r="H448" s="348">
        <v>19178890.850000001</v>
      </c>
      <c r="I448" s="337"/>
      <c r="J448" s="348">
        <v>0</v>
      </c>
      <c r="K448" s="332"/>
      <c r="L448" s="331">
        <f t="shared" si="13"/>
        <v>19178890.850000001</v>
      </c>
      <c r="M448" s="64"/>
      <c r="N448" s="118">
        <v>0</v>
      </c>
      <c r="O448" s="63">
        <f t="shared" si="12"/>
        <v>19178890.850000001</v>
      </c>
      <c r="X448" s="397"/>
      <c r="Y448" s="36"/>
    </row>
    <row r="449" spans="1:25" s="35" customFormat="1" ht="15" customHeight="1" x14ac:dyDescent="0.25">
      <c r="A449" s="103" t="s">
        <v>447</v>
      </c>
      <c r="B449" s="104"/>
      <c r="C449" s="59" t="s">
        <v>2</v>
      </c>
      <c r="D449" s="59" t="s">
        <v>2</v>
      </c>
      <c r="E449" s="171" t="s">
        <v>993</v>
      </c>
      <c r="F449" s="181" t="s">
        <v>994</v>
      </c>
      <c r="G449" s="144">
        <f>SUM(G450:G456)</f>
        <v>0</v>
      </c>
      <c r="H449" s="346">
        <v>3051524.69</v>
      </c>
      <c r="I449" s="337"/>
      <c r="J449" s="346">
        <v>0</v>
      </c>
      <c r="K449" s="332"/>
      <c r="L449" s="347">
        <f t="shared" si="13"/>
        <v>3051524.69</v>
      </c>
      <c r="M449" s="112"/>
      <c r="N449" s="113">
        <v>0</v>
      </c>
      <c r="O449" s="111">
        <f t="shared" si="12"/>
        <v>3051524.69</v>
      </c>
      <c r="X449" s="397"/>
      <c r="Y449" s="36"/>
    </row>
    <row r="450" spans="1:25" s="35" customFormat="1" ht="15" customHeight="1" x14ac:dyDescent="0.25">
      <c r="A450" s="103"/>
      <c r="B450" s="104"/>
      <c r="C450" s="59" t="s">
        <v>2</v>
      </c>
      <c r="D450" s="59" t="s">
        <v>444</v>
      </c>
      <c r="E450" s="174" t="s">
        <v>247</v>
      </c>
      <c r="F450" s="178" t="s">
        <v>995</v>
      </c>
      <c r="G450" s="96"/>
      <c r="H450" s="342">
        <v>154074.43</v>
      </c>
      <c r="I450" s="337"/>
      <c r="J450" s="343"/>
      <c r="K450" s="332"/>
      <c r="L450" s="343">
        <f t="shared" si="13"/>
        <v>154074.43</v>
      </c>
      <c r="M450" s="88"/>
      <c r="N450" s="100">
        <v>0</v>
      </c>
      <c r="O450" s="99">
        <f t="shared" si="12"/>
        <v>154074.43</v>
      </c>
      <c r="X450" s="397"/>
      <c r="Y450" s="36"/>
    </row>
    <row r="451" spans="1:25" s="35" customFormat="1" ht="15" customHeight="1" x14ac:dyDescent="0.25">
      <c r="A451" s="103"/>
      <c r="B451" s="104"/>
      <c r="C451" s="59" t="s">
        <v>2</v>
      </c>
      <c r="D451" s="59" t="s">
        <v>444</v>
      </c>
      <c r="E451" s="174" t="s">
        <v>248</v>
      </c>
      <c r="F451" s="178" t="s">
        <v>996</v>
      </c>
      <c r="G451" s="96"/>
      <c r="H451" s="342">
        <v>1081647.4099999999</v>
      </c>
      <c r="I451" s="337"/>
      <c r="J451" s="343"/>
      <c r="K451" s="332"/>
      <c r="L451" s="343">
        <f t="shared" si="13"/>
        <v>1081647.4099999999</v>
      </c>
      <c r="M451" s="88"/>
      <c r="N451" s="100">
        <v>0</v>
      </c>
      <c r="O451" s="99">
        <f t="shared" si="12"/>
        <v>1081647.4099999999</v>
      </c>
      <c r="X451" s="397"/>
      <c r="Y451" s="36"/>
    </row>
    <row r="452" spans="1:25" s="35" customFormat="1" ht="15" customHeight="1" x14ac:dyDescent="0.25">
      <c r="A452" s="103"/>
      <c r="B452" s="104"/>
      <c r="C452" s="59" t="s">
        <v>2</v>
      </c>
      <c r="D452" s="59" t="s">
        <v>444</v>
      </c>
      <c r="E452" s="174" t="s">
        <v>249</v>
      </c>
      <c r="F452" s="178" t="s">
        <v>997</v>
      </c>
      <c r="G452" s="96"/>
      <c r="H452" s="342">
        <v>0</v>
      </c>
      <c r="I452" s="337"/>
      <c r="J452" s="343"/>
      <c r="K452" s="332"/>
      <c r="L452" s="343">
        <f t="shared" si="13"/>
        <v>0</v>
      </c>
      <c r="M452" s="88"/>
      <c r="N452" s="100">
        <v>0</v>
      </c>
      <c r="O452" s="99">
        <f t="shared" si="12"/>
        <v>0</v>
      </c>
      <c r="X452" s="397"/>
      <c r="Y452" s="36"/>
    </row>
    <row r="453" spans="1:25" s="35" customFormat="1" ht="15" customHeight="1" x14ac:dyDescent="0.25">
      <c r="A453" s="103"/>
      <c r="B453" s="104"/>
      <c r="C453" s="59" t="s">
        <v>2</v>
      </c>
      <c r="D453" s="59" t="s">
        <v>444</v>
      </c>
      <c r="E453" s="174" t="s">
        <v>250</v>
      </c>
      <c r="F453" s="178" t="s">
        <v>998</v>
      </c>
      <c r="G453" s="96"/>
      <c r="H453" s="342">
        <v>1735333.33</v>
      </c>
      <c r="I453" s="337"/>
      <c r="J453" s="343"/>
      <c r="K453" s="332"/>
      <c r="L453" s="343">
        <f t="shared" si="13"/>
        <v>1735333.33</v>
      </c>
      <c r="M453" s="88"/>
      <c r="N453" s="100">
        <v>0</v>
      </c>
      <c r="O453" s="99">
        <f t="shared" si="12"/>
        <v>1735333.33</v>
      </c>
      <c r="X453" s="397"/>
      <c r="Y453" s="36"/>
    </row>
    <row r="454" spans="1:25" s="35" customFormat="1" ht="15" customHeight="1" x14ac:dyDescent="0.25">
      <c r="A454" s="103"/>
      <c r="B454" s="104"/>
      <c r="C454" s="59" t="s">
        <v>2</v>
      </c>
      <c r="D454" s="59" t="s">
        <v>444</v>
      </c>
      <c r="E454" s="174" t="s">
        <v>252</v>
      </c>
      <c r="F454" s="178" t="s">
        <v>999</v>
      </c>
      <c r="G454" s="96"/>
      <c r="H454" s="342">
        <v>0</v>
      </c>
      <c r="I454" s="337"/>
      <c r="J454" s="343"/>
      <c r="K454" s="332"/>
      <c r="L454" s="343">
        <f t="shared" si="13"/>
        <v>0</v>
      </c>
      <c r="M454" s="88"/>
      <c r="N454" s="100">
        <v>0</v>
      </c>
      <c r="O454" s="99">
        <f t="shared" si="12"/>
        <v>0</v>
      </c>
      <c r="X454" s="397"/>
      <c r="Y454" s="36"/>
    </row>
    <row r="455" spans="1:25" s="35" customFormat="1" ht="15" customHeight="1" x14ac:dyDescent="0.25">
      <c r="A455" s="103"/>
      <c r="B455" s="104"/>
      <c r="C455" s="59" t="s">
        <v>2</v>
      </c>
      <c r="D455" s="59" t="s">
        <v>444</v>
      </c>
      <c r="E455" s="174" t="s">
        <v>253</v>
      </c>
      <c r="F455" s="178" t="s">
        <v>1000</v>
      </c>
      <c r="G455" s="96"/>
      <c r="H455" s="342">
        <v>10000</v>
      </c>
      <c r="I455" s="337"/>
      <c r="J455" s="343"/>
      <c r="K455" s="332"/>
      <c r="L455" s="343">
        <f t="shared" si="13"/>
        <v>10000</v>
      </c>
      <c r="M455" s="88"/>
      <c r="N455" s="100">
        <v>0</v>
      </c>
      <c r="O455" s="99">
        <f t="shared" si="12"/>
        <v>10000</v>
      </c>
      <c r="X455" s="397"/>
      <c r="Y455" s="36"/>
    </row>
    <row r="456" spans="1:25" s="34" customFormat="1" ht="15" customHeight="1" x14ac:dyDescent="0.25">
      <c r="A456" s="103"/>
      <c r="B456" s="104"/>
      <c r="C456" s="59" t="s">
        <v>2</v>
      </c>
      <c r="D456" s="59" t="s">
        <v>444</v>
      </c>
      <c r="E456" s="174" t="s">
        <v>251</v>
      </c>
      <c r="F456" s="178" t="s">
        <v>1001</v>
      </c>
      <c r="G456" s="96"/>
      <c r="H456" s="342">
        <v>70469.52</v>
      </c>
      <c r="I456" s="337"/>
      <c r="J456" s="343"/>
      <c r="K456" s="332"/>
      <c r="L456" s="343">
        <f t="shared" si="13"/>
        <v>70469.52</v>
      </c>
      <c r="M456" s="88"/>
      <c r="N456" s="100">
        <v>0</v>
      </c>
      <c r="O456" s="99">
        <f t="shared" si="12"/>
        <v>70469.52</v>
      </c>
      <c r="X456" s="397"/>
      <c r="Y456" s="124"/>
    </row>
    <row r="457" spans="1:25" s="35" customFormat="1" ht="15" customHeight="1" x14ac:dyDescent="0.25">
      <c r="A457" s="103"/>
      <c r="B457" s="104"/>
      <c r="C457" s="59" t="s">
        <v>2</v>
      </c>
      <c r="D457" s="59" t="s">
        <v>444</v>
      </c>
      <c r="E457" s="171" t="s">
        <v>237</v>
      </c>
      <c r="F457" s="181" t="s">
        <v>1002</v>
      </c>
      <c r="G457" s="109"/>
      <c r="H457" s="349">
        <v>349630.79</v>
      </c>
      <c r="I457" s="337"/>
      <c r="J457" s="350"/>
      <c r="K457" s="332"/>
      <c r="L457" s="350">
        <f t="shared" si="13"/>
        <v>349630.79</v>
      </c>
      <c r="M457" s="88"/>
      <c r="N457" s="120">
        <v>0</v>
      </c>
      <c r="O457" s="119">
        <f t="shared" si="12"/>
        <v>349630.79</v>
      </c>
      <c r="X457" s="397"/>
      <c r="Y457" s="36"/>
    </row>
    <row r="458" spans="1:25" s="35" customFormat="1" ht="15" customHeight="1" x14ac:dyDescent="0.25">
      <c r="A458" s="103" t="s">
        <v>447</v>
      </c>
      <c r="B458" s="104"/>
      <c r="C458" s="59" t="s">
        <v>2</v>
      </c>
      <c r="D458" s="59" t="s">
        <v>2</v>
      </c>
      <c r="E458" s="171" t="s">
        <v>1003</v>
      </c>
      <c r="F458" s="181" t="s">
        <v>1004</v>
      </c>
      <c r="G458" s="144">
        <f>SUM(G459:G464)</f>
        <v>0</v>
      </c>
      <c r="H458" s="346">
        <v>0</v>
      </c>
      <c r="I458" s="337"/>
      <c r="J458" s="347">
        <v>0</v>
      </c>
      <c r="K458" s="332"/>
      <c r="L458" s="347">
        <f t="shared" si="13"/>
        <v>0</v>
      </c>
      <c r="M458" s="112"/>
      <c r="N458" s="113">
        <v>0</v>
      </c>
      <c r="O458" s="111">
        <f t="shared" ref="O458:O521" si="14">H458-N458</f>
        <v>0</v>
      </c>
      <c r="X458" s="397"/>
      <c r="Y458" s="36"/>
    </row>
    <row r="459" spans="1:25" s="35" customFormat="1" ht="15" customHeight="1" x14ac:dyDescent="0.25">
      <c r="A459" s="103"/>
      <c r="B459" s="104"/>
      <c r="C459" s="59" t="s">
        <v>2</v>
      </c>
      <c r="D459" s="59" t="s">
        <v>444</v>
      </c>
      <c r="E459" s="174" t="s">
        <v>259</v>
      </c>
      <c r="F459" s="178" t="s">
        <v>1005</v>
      </c>
      <c r="G459" s="96"/>
      <c r="H459" s="342">
        <v>0</v>
      </c>
      <c r="I459" s="337"/>
      <c r="J459" s="343"/>
      <c r="K459" s="332"/>
      <c r="L459" s="343">
        <f t="shared" si="13"/>
        <v>0</v>
      </c>
      <c r="M459" s="88"/>
      <c r="N459" s="100">
        <v>0</v>
      </c>
      <c r="O459" s="99">
        <f t="shared" si="14"/>
        <v>0</v>
      </c>
      <c r="X459" s="397"/>
      <c r="Y459" s="36"/>
    </row>
    <row r="460" spans="1:25" s="35" customFormat="1" ht="15" customHeight="1" x14ac:dyDescent="0.25">
      <c r="A460" s="103"/>
      <c r="B460" s="104"/>
      <c r="C460" s="59" t="s">
        <v>2</v>
      </c>
      <c r="D460" s="59" t="s">
        <v>444</v>
      </c>
      <c r="E460" s="174" t="s">
        <v>254</v>
      </c>
      <c r="F460" s="178" t="s">
        <v>1006</v>
      </c>
      <c r="G460" s="96"/>
      <c r="H460" s="342">
        <v>0</v>
      </c>
      <c r="I460" s="337"/>
      <c r="J460" s="343"/>
      <c r="K460" s="332"/>
      <c r="L460" s="343">
        <f t="shared" si="13"/>
        <v>0</v>
      </c>
      <c r="M460" s="88"/>
      <c r="N460" s="100">
        <v>0</v>
      </c>
      <c r="O460" s="99">
        <f t="shared" si="14"/>
        <v>0</v>
      </c>
      <c r="X460" s="397"/>
      <c r="Y460" s="36"/>
    </row>
    <row r="461" spans="1:25" s="35" customFormat="1" ht="15" customHeight="1" x14ac:dyDescent="0.25">
      <c r="A461" s="103"/>
      <c r="B461" s="104"/>
      <c r="C461" s="59" t="s">
        <v>2</v>
      </c>
      <c r="D461" s="59" t="s">
        <v>444</v>
      </c>
      <c r="E461" s="174" t="s">
        <v>255</v>
      </c>
      <c r="F461" s="178" t="s">
        <v>1007</v>
      </c>
      <c r="G461" s="96"/>
      <c r="H461" s="342">
        <v>0</v>
      </c>
      <c r="I461" s="337"/>
      <c r="J461" s="343"/>
      <c r="K461" s="332"/>
      <c r="L461" s="343">
        <f t="shared" si="13"/>
        <v>0</v>
      </c>
      <c r="M461" s="88"/>
      <c r="N461" s="100">
        <v>0</v>
      </c>
      <c r="O461" s="99">
        <f t="shared" si="14"/>
        <v>0</v>
      </c>
      <c r="X461" s="397"/>
      <c r="Y461" s="36"/>
    </row>
    <row r="462" spans="1:25" s="35" customFormat="1" ht="15" customHeight="1" x14ac:dyDescent="0.25">
      <c r="A462" s="103"/>
      <c r="B462" s="104"/>
      <c r="C462" s="59" t="s">
        <v>2</v>
      </c>
      <c r="D462" s="59" t="s">
        <v>444</v>
      </c>
      <c r="E462" s="174" t="s">
        <v>256</v>
      </c>
      <c r="F462" s="178" t="s">
        <v>1008</v>
      </c>
      <c r="G462" s="96"/>
      <c r="H462" s="342">
        <v>0</v>
      </c>
      <c r="I462" s="337"/>
      <c r="J462" s="343"/>
      <c r="K462" s="332"/>
      <c r="L462" s="343">
        <f t="shared" ref="L462:L525" si="15">+H462-J462</f>
        <v>0</v>
      </c>
      <c r="M462" s="88"/>
      <c r="N462" s="100">
        <v>0</v>
      </c>
      <c r="O462" s="99">
        <f t="shared" si="14"/>
        <v>0</v>
      </c>
      <c r="X462" s="397"/>
      <c r="Y462" s="36"/>
    </row>
    <row r="463" spans="1:25" s="35" customFormat="1" ht="15" customHeight="1" x14ac:dyDescent="0.25">
      <c r="A463" s="103"/>
      <c r="B463" s="104"/>
      <c r="C463" s="59" t="s">
        <v>2</v>
      </c>
      <c r="D463" s="59" t="s">
        <v>444</v>
      </c>
      <c r="E463" s="174" t="s">
        <v>257</v>
      </c>
      <c r="F463" s="178" t="s">
        <v>1009</v>
      </c>
      <c r="G463" s="96"/>
      <c r="H463" s="342">
        <v>0</v>
      </c>
      <c r="I463" s="337"/>
      <c r="J463" s="343"/>
      <c r="K463" s="332"/>
      <c r="L463" s="343">
        <f t="shared" si="15"/>
        <v>0</v>
      </c>
      <c r="M463" s="88"/>
      <c r="N463" s="100">
        <v>0</v>
      </c>
      <c r="O463" s="99">
        <f t="shared" si="14"/>
        <v>0</v>
      </c>
      <c r="X463" s="397"/>
      <c r="Y463" s="36"/>
    </row>
    <row r="464" spans="1:25" s="34" customFormat="1" ht="15" customHeight="1" x14ac:dyDescent="0.25">
      <c r="A464" s="103"/>
      <c r="B464" s="104"/>
      <c r="C464" s="59" t="s">
        <v>2</v>
      </c>
      <c r="D464" s="59" t="s">
        <v>444</v>
      </c>
      <c r="E464" s="174" t="s">
        <v>258</v>
      </c>
      <c r="F464" s="178" t="s">
        <v>1010</v>
      </c>
      <c r="G464" s="96"/>
      <c r="H464" s="342">
        <v>0</v>
      </c>
      <c r="I464" s="337"/>
      <c r="J464" s="343"/>
      <c r="K464" s="332"/>
      <c r="L464" s="343">
        <f t="shared" si="15"/>
        <v>0</v>
      </c>
      <c r="M464" s="88"/>
      <c r="N464" s="100">
        <v>0</v>
      </c>
      <c r="O464" s="99">
        <f t="shared" si="14"/>
        <v>0</v>
      </c>
      <c r="X464" s="397"/>
      <c r="Y464" s="124"/>
    </row>
    <row r="465" spans="1:25" s="35" customFormat="1" ht="15" customHeight="1" x14ac:dyDescent="0.25">
      <c r="A465" s="103" t="s">
        <v>447</v>
      </c>
      <c r="B465" s="104"/>
      <c r="C465" s="59" t="s">
        <v>2</v>
      </c>
      <c r="D465" s="59" t="s">
        <v>2</v>
      </c>
      <c r="E465" s="171" t="s">
        <v>1011</v>
      </c>
      <c r="F465" s="181" t="s">
        <v>1012</v>
      </c>
      <c r="G465" s="144">
        <f>SUM(G466:G475)</f>
        <v>0</v>
      </c>
      <c r="H465" s="346">
        <v>15777735.370000001</v>
      </c>
      <c r="I465" s="337"/>
      <c r="J465" s="346">
        <v>0</v>
      </c>
      <c r="K465" s="332"/>
      <c r="L465" s="347">
        <f t="shared" si="15"/>
        <v>15777735.370000001</v>
      </c>
      <c r="M465" s="112"/>
      <c r="N465" s="113">
        <v>0</v>
      </c>
      <c r="O465" s="111">
        <f t="shared" si="14"/>
        <v>15777735.370000001</v>
      </c>
      <c r="X465" s="397"/>
      <c r="Y465" s="36"/>
    </row>
    <row r="466" spans="1:25" s="35" customFormat="1" ht="15" customHeight="1" x14ac:dyDescent="0.25">
      <c r="A466" s="103"/>
      <c r="B466" s="104"/>
      <c r="C466" s="59" t="s">
        <v>2</v>
      </c>
      <c r="D466" s="59" t="s">
        <v>444</v>
      </c>
      <c r="E466" s="174" t="s">
        <v>238</v>
      </c>
      <c r="F466" s="178" t="s">
        <v>1013</v>
      </c>
      <c r="G466" s="96"/>
      <c r="H466" s="342">
        <v>1989771.88</v>
      </c>
      <c r="I466" s="337"/>
      <c r="J466" s="343"/>
      <c r="K466" s="332"/>
      <c r="L466" s="343">
        <f t="shared" si="15"/>
        <v>1989771.88</v>
      </c>
      <c r="M466" s="88"/>
      <c r="N466" s="100">
        <v>0</v>
      </c>
      <c r="O466" s="99">
        <f t="shared" si="14"/>
        <v>1989771.88</v>
      </c>
      <c r="X466" s="397"/>
      <c r="Y466" s="36"/>
    </row>
    <row r="467" spans="1:25" s="35" customFormat="1" ht="15" customHeight="1" x14ac:dyDescent="0.25">
      <c r="A467" s="103"/>
      <c r="B467" s="104"/>
      <c r="C467" s="59" t="s">
        <v>2</v>
      </c>
      <c r="D467" s="59" t="s">
        <v>444</v>
      </c>
      <c r="E467" s="174" t="s">
        <v>242</v>
      </c>
      <c r="F467" s="178" t="s">
        <v>1014</v>
      </c>
      <c r="G467" s="96"/>
      <c r="H467" s="342">
        <v>232939.99</v>
      </c>
      <c r="I467" s="337"/>
      <c r="J467" s="343"/>
      <c r="K467" s="332"/>
      <c r="L467" s="343">
        <f t="shared" si="15"/>
        <v>232939.99</v>
      </c>
      <c r="M467" s="88"/>
      <c r="N467" s="100">
        <v>0</v>
      </c>
      <c r="O467" s="99">
        <f t="shared" si="14"/>
        <v>232939.99</v>
      </c>
      <c r="X467" s="397"/>
      <c r="Y467" s="36"/>
    </row>
    <row r="468" spans="1:25" s="35" customFormat="1" ht="15" customHeight="1" x14ac:dyDescent="0.25">
      <c r="A468" s="103"/>
      <c r="B468" s="104"/>
      <c r="C468" s="59" t="s">
        <v>2</v>
      </c>
      <c r="D468" s="59" t="s">
        <v>444</v>
      </c>
      <c r="E468" s="174" t="s">
        <v>239</v>
      </c>
      <c r="F468" s="178" t="s">
        <v>1015</v>
      </c>
      <c r="G468" s="96"/>
      <c r="H468" s="342">
        <v>5301070</v>
      </c>
      <c r="I468" s="337"/>
      <c r="J468" s="343"/>
      <c r="K468" s="332"/>
      <c r="L468" s="343">
        <f t="shared" si="15"/>
        <v>5301070</v>
      </c>
      <c r="M468" s="88"/>
      <c r="N468" s="100">
        <v>0</v>
      </c>
      <c r="O468" s="99">
        <f t="shared" si="14"/>
        <v>5301070</v>
      </c>
      <c r="X468" s="397"/>
      <c r="Y468" s="36"/>
    </row>
    <row r="469" spans="1:25" s="35" customFormat="1" ht="15" customHeight="1" x14ac:dyDescent="0.25">
      <c r="A469" s="103"/>
      <c r="B469" s="104"/>
      <c r="C469" s="59" t="s">
        <v>2</v>
      </c>
      <c r="D469" s="59" t="s">
        <v>444</v>
      </c>
      <c r="E469" s="174" t="s">
        <v>240</v>
      </c>
      <c r="F469" s="178" t="s">
        <v>1016</v>
      </c>
      <c r="G469" s="96"/>
      <c r="H469" s="342">
        <v>642890</v>
      </c>
      <c r="I469" s="337"/>
      <c r="J469" s="343"/>
      <c r="K469" s="332"/>
      <c r="L469" s="343">
        <f t="shared" si="15"/>
        <v>642890</v>
      </c>
      <c r="M469" s="88"/>
      <c r="N469" s="100">
        <v>0</v>
      </c>
      <c r="O469" s="99">
        <f t="shared" si="14"/>
        <v>642890</v>
      </c>
      <c r="X469" s="397"/>
      <c r="Y469" s="36"/>
    </row>
    <row r="470" spans="1:25" s="35" customFormat="1" ht="15" customHeight="1" x14ac:dyDescent="0.25">
      <c r="A470" s="103"/>
      <c r="B470" s="104"/>
      <c r="C470" s="59" t="s">
        <v>2</v>
      </c>
      <c r="D470" s="59" t="s">
        <v>444</v>
      </c>
      <c r="E470" s="174" t="s">
        <v>241</v>
      </c>
      <c r="F470" s="178" t="s">
        <v>1017</v>
      </c>
      <c r="G470" s="96"/>
      <c r="H470" s="342">
        <v>6450160</v>
      </c>
      <c r="I470" s="337"/>
      <c r="J470" s="343"/>
      <c r="K470" s="332"/>
      <c r="L470" s="343">
        <f t="shared" si="15"/>
        <v>6450160</v>
      </c>
      <c r="M470" s="88"/>
      <c r="N470" s="100">
        <v>0</v>
      </c>
      <c r="O470" s="99">
        <f t="shared" si="14"/>
        <v>6450160</v>
      </c>
      <c r="X470" s="397"/>
      <c r="Y470" s="36"/>
    </row>
    <row r="471" spans="1:25" s="35" customFormat="1" ht="15" customHeight="1" x14ac:dyDescent="0.25">
      <c r="A471" s="103"/>
      <c r="B471" s="104"/>
      <c r="C471" s="59" t="s">
        <v>2</v>
      </c>
      <c r="D471" s="59" t="s">
        <v>444</v>
      </c>
      <c r="E471" s="174" t="s">
        <v>243</v>
      </c>
      <c r="F471" s="178" t="s">
        <v>1018</v>
      </c>
      <c r="G471" s="96"/>
      <c r="H471" s="342">
        <v>0</v>
      </c>
      <c r="I471" s="337"/>
      <c r="J471" s="343"/>
      <c r="K471" s="332"/>
      <c r="L471" s="343">
        <f t="shared" si="15"/>
        <v>0</v>
      </c>
      <c r="M471" s="88"/>
      <c r="N471" s="100">
        <v>0</v>
      </c>
      <c r="O471" s="99">
        <f t="shared" si="14"/>
        <v>0</v>
      </c>
      <c r="X471" s="397"/>
      <c r="Y471" s="36"/>
    </row>
    <row r="472" spans="1:25" s="35" customFormat="1" ht="15" customHeight="1" x14ac:dyDescent="0.25">
      <c r="A472" s="103"/>
      <c r="B472" s="104"/>
      <c r="C472" s="59" t="s">
        <v>2</v>
      </c>
      <c r="D472" s="59" t="s">
        <v>444</v>
      </c>
      <c r="E472" s="174" t="s">
        <v>244</v>
      </c>
      <c r="F472" s="178" t="s">
        <v>1019</v>
      </c>
      <c r="G472" s="96"/>
      <c r="H472" s="342">
        <v>0</v>
      </c>
      <c r="I472" s="337"/>
      <c r="J472" s="343"/>
      <c r="K472" s="332"/>
      <c r="L472" s="343">
        <f t="shared" si="15"/>
        <v>0</v>
      </c>
      <c r="M472" s="88"/>
      <c r="N472" s="100">
        <v>0</v>
      </c>
      <c r="O472" s="99">
        <f t="shared" si="14"/>
        <v>0</v>
      </c>
      <c r="X472" s="397"/>
      <c r="Y472" s="36"/>
    </row>
    <row r="473" spans="1:25" s="35" customFormat="1" ht="15" customHeight="1" x14ac:dyDescent="0.25">
      <c r="A473" s="103"/>
      <c r="B473" s="104"/>
      <c r="C473" s="59" t="s">
        <v>2</v>
      </c>
      <c r="D473" s="59" t="s">
        <v>444</v>
      </c>
      <c r="E473" s="174" t="s">
        <v>245</v>
      </c>
      <c r="F473" s="178" t="s">
        <v>1020</v>
      </c>
      <c r="G473" s="96"/>
      <c r="H473" s="342">
        <v>0</v>
      </c>
      <c r="I473" s="337"/>
      <c r="J473" s="343"/>
      <c r="K473" s="332"/>
      <c r="L473" s="343">
        <f t="shared" si="15"/>
        <v>0</v>
      </c>
      <c r="M473" s="88"/>
      <c r="N473" s="100">
        <v>0</v>
      </c>
      <c r="O473" s="99">
        <f t="shared" si="14"/>
        <v>0</v>
      </c>
      <c r="X473" s="397"/>
      <c r="Y473" s="36"/>
    </row>
    <row r="474" spans="1:25" s="35" customFormat="1" ht="15" customHeight="1" x14ac:dyDescent="0.25">
      <c r="A474" s="103"/>
      <c r="B474" s="104"/>
      <c r="C474" s="59" t="s">
        <v>2</v>
      </c>
      <c r="D474" s="59" t="s">
        <v>444</v>
      </c>
      <c r="E474" s="174" t="s">
        <v>246</v>
      </c>
      <c r="F474" s="178" t="s">
        <v>1021</v>
      </c>
      <c r="G474" s="96"/>
      <c r="H474" s="342">
        <v>0</v>
      </c>
      <c r="I474" s="337"/>
      <c r="J474" s="343"/>
      <c r="K474" s="332"/>
      <c r="L474" s="343">
        <f t="shared" si="15"/>
        <v>0</v>
      </c>
      <c r="M474" s="88"/>
      <c r="N474" s="100">
        <v>0</v>
      </c>
      <c r="O474" s="99">
        <f t="shared" si="14"/>
        <v>0</v>
      </c>
      <c r="X474" s="397"/>
      <c r="Y474" s="36"/>
    </row>
    <row r="475" spans="1:25" s="35" customFormat="1" ht="15" customHeight="1" x14ac:dyDescent="0.25">
      <c r="A475" s="103"/>
      <c r="B475" s="104"/>
      <c r="C475" s="59" t="s">
        <v>2</v>
      </c>
      <c r="D475" s="59" t="s">
        <v>444</v>
      </c>
      <c r="E475" s="174" t="s">
        <v>236</v>
      </c>
      <c r="F475" s="178" t="s">
        <v>1022</v>
      </c>
      <c r="G475" s="96"/>
      <c r="H475" s="342">
        <v>1160903.5</v>
      </c>
      <c r="I475" s="337"/>
      <c r="J475" s="343"/>
      <c r="K475" s="332"/>
      <c r="L475" s="343">
        <f t="shared" si="15"/>
        <v>1160903.5</v>
      </c>
      <c r="M475" s="88"/>
      <c r="N475" s="100">
        <v>0</v>
      </c>
      <c r="O475" s="99">
        <f t="shared" si="14"/>
        <v>1160903.5</v>
      </c>
      <c r="X475" s="397"/>
      <c r="Y475" s="36"/>
    </row>
    <row r="476" spans="1:25" s="83" customFormat="1" ht="20.100000000000001" customHeight="1" thickBot="1" x14ac:dyDescent="0.3">
      <c r="A476" s="66" t="s">
        <v>447</v>
      </c>
      <c r="B476" s="75"/>
      <c r="C476" s="59" t="s">
        <v>2</v>
      </c>
      <c r="D476" s="59" t="s">
        <v>2</v>
      </c>
      <c r="E476" s="153" t="s">
        <v>1023</v>
      </c>
      <c r="F476" s="213" t="s">
        <v>1024</v>
      </c>
      <c r="G476" s="155">
        <v>0</v>
      </c>
      <c r="H476" s="360">
        <v>818003878.47000003</v>
      </c>
      <c r="I476" s="337"/>
      <c r="J476" s="361">
        <v>1986043.57</v>
      </c>
      <c r="K476" s="332"/>
      <c r="L476" s="361">
        <f>+H476-J476</f>
        <v>816017834.89999998</v>
      </c>
      <c r="M476" s="157"/>
      <c r="N476" s="158">
        <v>33245503.849999998</v>
      </c>
      <c r="O476" s="156">
        <f t="shared" si="14"/>
        <v>784758374.62</v>
      </c>
      <c r="X476" s="397"/>
      <c r="Y476" s="36"/>
    </row>
    <row r="477" spans="1:25" s="83" customFormat="1" ht="20.100000000000001" customHeight="1" thickBot="1" x14ac:dyDescent="0.3">
      <c r="A477" s="66"/>
      <c r="B477" s="75"/>
      <c r="C477" s="59" t="s">
        <v>2</v>
      </c>
      <c r="D477" s="59" t="s">
        <v>2</v>
      </c>
      <c r="E477" s="214"/>
      <c r="F477" s="215"/>
      <c r="G477" s="216"/>
      <c r="H477" s="381"/>
      <c r="I477" s="363"/>
      <c r="J477" s="364"/>
      <c r="K477" s="365"/>
      <c r="L477" s="364">
        <f t="shared" si="15"/>
        <v>0</v>
      </c>
      <c r="M477" s="163"/>
      <c r="N477" s="217"/>
      <c r="O477" s="164">
        <f t="shared" si="14"/>
        <v>0</v>
      </c>
      <c r="X477" s="397"/>
      <c r="Y477" s="36"/>
    </row>
    <row r="478" spans="1:25" s="83" customFormat="1" ht="15" customHeight="1" x14ac:dyDescent="0.25">
      <c r="A478" s="66"/>
      <c r="B478" s="75"/>
      <c r="C478" s="59" t="s">
        <v>2</v>
      </c>
      <c r="D478" s="59" t="s">
        <v>2</v>
      </c>
      <c r="E478" s="165"/>
      <c r="F478" s="218" t="s">
        <v>1025</v>
      </c>
      <c r="G478" s="167"/>
      <c r="H478" s="366"/>
      <c r="I478" s="337"/>
      <c r="J478" s="340"/>
      <c r="K478" s="332"/>
      <c r="L478" s="340">
        <f t="shared" si="15"/>
        <v>0</v>
      </c>
      <c r="M478" s="88"/>
      <c r="N478" s="168"/>
      <c r="O478" s="87">
        <f t="shared" si="14"/>
        <v>0</v>
      </c>
      <c r="X478" s="397"/>
      <c r="Y478" s="36"/>
    </row>
    <row r="479" spans="1:25" s="83" customFormat="1" ht="15" customHeight="1" x14ac:dyDescent="0.25">
      <c r="A479" s="66" t="s">
        <v>447</v>
      </c>
      <c r="B479" s="75"/>
      <c r="C479" s="59" t="s">
        <v>2</v>
      </c>
      <c r="D479" s="59" t="s">
        <v>2</v>
      </c>
      <c r="E479" s="169" t="s">
        <v>1026</v>
      </c>
      <c r="F479" s="198" t="s">
        <v>1027</v>
      </c>
      <c r="G479" s="219">
        <f>SUM(G480:G482)</f>
        <v>0</v>
      </c>
      <c r="H479" s="382">
        <v>0</v>
      </c>
      <c r="I479" s="337"/>
      <c r="J479" s="383">
        <v>0</v>
      </c>
      <c r="K479" s="332"/>
      <c r="L479" s="383">
        <f t="shared" si="15"/>
        <v>0</v>
      </c>
      <c r="M479" s="112"/>
      <c r="N479" s="221">
        <v>0</v>
      </c>
      <c r="O479" s="220">
        <f t="shared" si="14"/>
        <v>0</v>
      </c>
      <c r="X479" s="397"/>
      <c r="Y479" s="36"/>
    </row>
    <row r="480" spans="1:25" s="83" customFormat="1" ht="15" customHeight="1" x14ac:dyDescent="0.25">
      <c r="A480" s="66"/>
      <c r="B480" s="75"/>
      <c r="C480" s="59" t="s">
        <v>2</v>
      </c>
      <c r="D480" s="59" t="s">
        <v>444</v>
      </c>
      <c r="E480" s="171" t="s">
        <v>404</v>
      </c>
      <c r="F480" s="222" t="s">
        <v>1028</v>
      </c>
      <c r="G480" s="149"/>
      <c r="H480" s="384">
        <v>0</v>
      </c>
      <c r="I480" s="337"/>
      <c r="J480" s="385"/>
      <c r="K480" s="332"/>
      <c r="L480" s="385">
        <f t="shared" si="15"/>
        <v>0</v>
      </c>
      <c r="M480" s="64"/>
      <c r="N480" s="224">
        <v>0</v>
      </c>
      <c r="O480" s="223">
        <f t="shared" si="14"/>
        <v>0</v>
      </c>
      <c r="X480" s="397"/>
      <c r="Y480" s="36"/>
    </row>
    <row r="481" spans="1:25" s="83" customFormat="1" ht="15" customHeight="1" x14ac:dyDescent="0.25">
      <c r="A481" s="66"/>
      <c r="B481" s="75"/>
      <c r="C481" s="59" t="s">
        <v>2</v>
      </c>
      <c r="D481" s="59" t="s">
        <v>444</v>
      </c>
      <c r="E481" s="171" t="s">
        <v>403</v>
      </c>
      <c r="F481" s="222" t="s">
        <v>1029</v>
      </c>
      <c r="G481" s="149"/>
      <c r="H481" s="384">
        <v>0</v>
      </c>
      <c r="I481" s="337"/>
      <c r="J481" s="385"/>
      <c r="K481" s="332"/>
      <c r="L481" s="385">
        <f t="shared" si="15"/>
        <v>0</v>
      </c>
      <c r="M481" s="64"/>
      <c r="N481" s="224">
        <v>0</v>
      </c>
      <c r="O481" s="223">
        <f t="shared" si="14"/>
        <v>0</v>
      </c>
      <c r="X481" s="397"/>
      <c r="Y481" s="36"/>
    </row>
    <row r="482" spans="1:25" s="83" customFormat="1" ht="15" customHeight="1" x14ac:dyDescent="0.25">
      <c r="A482" s="66"/>
      <c r="B482" s="75"/>
      <c r="C482" s="59" t="s">
        <v>2</v>
      </c>
      <c r="D482" s="59" t="s">
        <v>444</v>
      </c>
      <c r="E482" s="171" t="s">
        <v>402</v>
      </c>
      <c r="F482" s="222" t="s">
        <v>1030</v>
      </c>
      <c r="G482" s="149"/>
      <c r="H482" s="384">
        <v>0</v>
      </c>
      <c r="I482" s="337"/>
      <c r="J482" s="385"/>
      <c r="K482" s="332"/>
      <c r="L482" s="385">
        <f t="shared" si="15"/>
        <v>0</v>
      </c>
      <c r="M482" s="64"/>
      <c r="N482" s="224">
        <v>0</v>
      </c>
      <c r="O482" s="223">
        <f t="shared" si="14"/>
        <v>0</v>
      </c>
      <c r="X482" s="397"/>
      <c r="Y482" s="36"/>
    </row>
    <row r="483" spans="1:25" s="83" customFormat="1" ht="15" customHeight="1" x14ac:dyDescent="0.25">
      <c r="A483" s="66" t="s">
        <v>447</v>
      </c>
      <c r="B483" s="75"/>
      <c r="C483" s="59" t="s">
        <v>2</v>
      </c>
      <c r="D483" s="59" t="s">
        <v>2</v>
      </c>
      <c r="E483" s="169" t="s">
        <v>1031</v>
      </c>
      <c r="F483" s="198" t="s">
        <v>1032</v>
      </c>
      <c r="G483" s="116">
        <f>SUM(G484:G488)</f>
        <v>0</v>
      </c>
      <c r="H483" s="348">
        <v>0</v>
      </c>
      <c r="I483" s="337"/>
      <c r="J483" s="331">
        <v>0</v>
      </c>
      <c r="K483" s="332"/>
      <c r="L483" s="331">
        <f t="shared" si="15"/>
        <v>0</v>
      </c>
      <c r="M483" s="64"/>
      <c r="N483" s="118">
        <v>0</v>
      </c>
      <c r="O483" s="63">
        <f t="shared" si="14"/>
        <v>0</v>
      </c>
      <c r="X483" s="397"/>
      <c r="Y483" s="36"/>
    </row>
    <row r="484" spans="1:25" s="83" customFormat="1" ht="15" customHeight="1" x14ac:dyDescent="0.25">
      <c r="A484" s="66"/>
      <c r="B484" s="75"/>
      <c r="C484" s="59" t="s">
        <v>2</v>
      </c>
      <c r="D484" s="59" t="s">
        <v>444</v>
      </c>
      <c r="E484" s="171" t="s">
        <v>409</v>
      </c>
      <c r="F484" s="222" t="s">
        <v>1033</v>
      </c>
      <c r="G484" s="149"/>
      <c r="H484" s="358">
        <v>0</v>
      </c>
      <c r="I484" s="337"/>
      <c r="J484" s="359"/>
      <c r="K484" s="332"/>
      <c r="L484" s="359">
        <f t="shared" si="15"/>
        <v>0</v>
      </c>
      <c r="M484" s="88"/>
      <c r="N484" s="151">
        <v>0</v>
      </c>
      <c r="O484" s="150">
        <f t="shared" si="14"/>
        <v>0</v>
      </c>
      <c r="X484" s="397"/>
      <c r="Y484" s="36"/>
    </row>
    <row r="485" spans="1:25" s="83" customFormat="1" ht="15" customHeight="1" x14ac:dyDescent="0.25">
      <c r="A485" s="66"/>
      <c r="B485" s="75"/>
      <c r="C485" s="59" t="s">
        <v>2</v>
      </c>
      <c r="D485" s="59" t="s">
        <v>444</v>
      </c>
      <c r="E485" s="171" t="s">
        <v>405</v>
      </c>
      <c r="F485" s="222" t="s">
        <v>1034</v>
      </c>
      <c r="G485" s="149"/>
      <c r="H485" s="358">
        <v>0</v>
      </c>
      <c r="I485" s="337"/>
      <c r="J485" s="359"/>
      <c r="K485" s="332"/>
      <c r="L485" s="359">
        <f t="shared" si="15"/>
        <v>0</v>
      </c>
      <c r="M485" s="88"/>
      <c r="N485" s="151">
        <v>0</v>
      </c>
      <c r="O485" s="150">
        <f t="shared" si="14"/>
        <v>0</v>
      </c>
      <c r="X485" s="397"/>
      <c r="Y485" s="36"/>
    </row>
    <row r="486" spans="1:25" s="83" customFormat="1" ht="15" customHeight="1" x14ac:dyDescent="0.25">
      <c r="A486" s="66"/>
      <c r="B486" s="75"/>
      <c r="C486" s="59" t="s">
        <v>2</v>
      </c>
      <c r="D486" s="59" t="s">
        <v>444</v>
      </c>
      <c r="E486" s="171" t="s">
        <v>406</v>
      </c>
      <c r="F486" s="222" t="s">
        <v>1035</v>
      </c>
      <c r="G486" s="149"/>
      <c r="H486" s="358">
        <v>0</v>
      </c>
      <c r="I486" s="337"/>
      <c r="J486" s="359"/>
      <c r="K486" s="332"/>
      <c r="L486" s="359">
        <f t="shared" si="15"/>
        <v>0</v>
      </c>
      <c r="M486" s="88"/>
      <c r="N486" s="151">
        <v>0</v>
      </c>
      <c r="O486" s="150">
        <f t="shared" si="14"/>
        <v>0</v>
      </c>
      <c r="X486" s="397"/>
      <c r="Y486" s="36"/>
    </row>
    <row r="487" spans="1:25" s="83" customFormat="1" ht="15" customHeight="1" x14ac:dyDescent="0.25">
      <c r="A487" s="66"/>
      <c r="B487" s="75"/>
      <c r="C487" s="59" t="s">
        <v>2</v>
      </c>
      <c r="D487" s="59" t="s">
        <v>444</v>
      </c>
      <c r="E487" s="171" t="s">
        <v>407</v>
      </c>
      <c r="F487" s="222" t="s">
        <v>1036</v>
      </c>
      <c r="G487" s="149"/>
      <c r="H487" s="358">
        <v>0</v>
      </c>
      <c r="I487" s="337"/>
      <c r="J487" s="359"/>
      <c r="K487" s="332"/>
      <c r="L487" s="359">
        <f t="shared" si="15"/>
        <v>0</v>
      </c>
      <c r="M487" s="88"/>
      <c r="N487" s="151">
        <v>0</v>
      </c>
      <c r="O487" s="150">
        <f t="shared" si="14"/>
        <v>0</v>
      </c>
      <c r="X487" s="397"/>
      <c r="Y487" s="36"/>
    </row>
    <row r="488" spans="1:25" s="83" customFormat="1" ht="15" customHeight="1" x14ac:dyDescent="0.25">
      <c r="A488" s="66"/>
      <c r="B488" s="75"/>
      <c r="C488" s="59" t="s">
        <v>2</v>
      </c>
      <c r="D488" s="59" t="s">
        <v>444</v>
      </c>
      <c r="E488" s="171" t="s">
        <v>408</v>
      </c>
      <c r="F488" s="222" t="s">
        <v>1037</v>
      </c>
      <c r="G488" s="149"/>
      <c r="H488" s="358">
        <v>0</v>
      </c>
      <c r="I488" s="337"/>
      <c r="J488" s="359"/>
      <c r="K488" s="332"/>
      <c r="L488" s="359">
        <f t="shared" si="15"/>
        <v>0</v>
      </c>
      <c r="M488" s="88"/>
      <c r="N488" s="151">
        <v>0</v>
      </c>
      <c r="O488" s="150">
        <f t="shared" si="14"/>
        <v>0</v>
      </c>
      <c r="X488" s="397"/>
      <c r="Y488" s="36"/>
    </row>
    <row r="489" spans="1:25" s="83" customFormat="1" ht="15" customHeight="1" x14ac:dyDescent="0.25">
      <c r="A489" s="66" t="s">
        <v>447</v>
      </c>
      <c r="B489" s="75"/>
      <c r="C489" s="59" t="s">
        <v>2</v>
      </c>
      <c r="D489" s="59" t="s">
        <v>2</v>
      </c>
      <c r="E489" s="169" t="s">
        <v>1038</v>
      </c>
      <c r="F489" s="198" t="s">
        <v>1039</v>
      </c>
      <c r="G489" s="116">
        <f>SUM(G490:G492)</f>
        <v>0</v>
      </c>
      <c r="H489" s="348">
        <v>0</v>
      </c>
      <c r="I489" s="337"/>
      <c r="J489" s="331">
        <v>0</v>
      </c>
      <c r="K489" s="332"/>
      <c r="L489" s="331">
        <f t="shared" si="15"/>
        <v>0</v>
      </c>
      <c r="M489" s="64"/>
      <c r="N489" s="118">
        <v>0</v>
      </c>
      <c r="O489" s="63">
        <f t="shared" si="14"/>
        <v>0</v>
      </c>
      <c r="X489" s="397"/>
      <c r="Y489" s="36"/>
    </row>
    <row r="490" spans="1:25" s="83" customFormat="1" ht="15" customHeight="1" x14ac:dyDescent="0.25">
      <c r="A490" s="66"/>
      <c r="B490" s="75"/>
      <c r="C490" s="59" t="s">
        <v>2</v>
      </c>
      <c r="D490" s="59" t="s">
        <v>444</v>
      </c>
      <c r="E490" s="171" t="s">
        <v>260</v>
      </c>
      <c r="F490" s="222" t="s">
        <v>1040</v>
      </c>
      <c r="G490" s="149"/>
      <c r="H490" s="358">
        <v>0</v>
      </c>
      <c r="I490" s="337"/>
      <c r="J490" s="359"/>
      <c r="K490" s="332"/>
      <c r="L490" s="359">
        <f t="shared" si="15"/>
        <v>0</v>
      </c>
      <c r="M490" s="88"/>
      <c r="N490" s="151">
        <v>0</v>
      </c>
      <c r="O490" s="150">
        <f t="shared" si="14"/>
        <v>0</v>
      </c>
      <c r="X490" s="397"/>
      <c r="Y490" s="36"/>
    </row>
    <row r="491" spans="1:25" s="83" customFormat="1" ht="15" customHeight="1" x14ac:dyDescent="0.25">
      <c r="A491" s="66"/>
      <c r="B491" s="75"/>
      <c r="C491" s="59" t="s">
        <v>2</v>
      </c>
      <c r="D491" s="59" t="s">
        <v>444</v>
      </c>
      <c r="E491" s="171" t="s">
        <v>261</v>
      </c>
      <c r="F491" s="222" t="s">
        <v>1041</v>
      </c>
      <c r="G491" s="149"/>
      <c r="H491" s="358">
        <v>0</v>
      </c>
      <c r="I491" s="337"/>
      <c r="J491" s="359"/>
      <c r="K491" s="332"/>
      <c r="L491" s="359">
        <f t="shared" si="15"/>
        <v>0</v>
      </c>
      <c r="M491" s="88"/>
      <c r="N491" s="151">
        <v>0</v>
      </c>
      <c r="O491" s="150">
        <f t="shared" si="14"/>
        <v>0</v>
      </c>
      <c r="X491" s="397"/>
      <c r="Y491" s="36"/>
    </row>
    <row r="492" spans="1:25" s="83" customFormat="1" ht="15" customHeight="1" x14ac:dyDescent="0.25">
      <c r="A492" s="66"/>
      <c r="B492" s="75"/>
      <c r="C492" s="59" t="s">
        <v>2</v>
      </c>
      <c r="D492" s="59" t="s">
        <v>444</v>
      </c>
      <c r="E492" s="171" t="s">
        <v>262</v>
      </c>
      <c r="F492" s="222" t="s">
        <v>1042</v>
      </c>
      <c r="G492" s="149"/>
      <c r="H492" s="358">
        <v>0</v>
      </c>
      <c r="I492" s="337"/>
      <c r="J492" s="359"/>
      <c r="K492" s="332"/>
      <c r="L492" s="359">
        <f t="shared" si="15"/>
        <v>0</v>
      </c>
      <c r="M492" s="88"/>
      <c r="N492" s="151">
        <v>0</v>
      </c>
      <c r="O492" s="150">
        <f t="shared" si="14"/>
        <v>0</v>
      </c>
      <c r="X492" s="397"/>
      <c r="Y492" s="36"/>
    </row>
    <row r="493" spans="1:25" s="83" customFormat="1" ht="15" customHeight="1" x14ac:dyDescent="0.25">
      <c r="A493" s="66" t="s">
        <v>447</v>
      </c>
      <c r="B493" s="75"/>
      <c r="C493" s="59" t="s">
        <v>2</v>
      </c>
      <c r="D493" s="59" t="s">
        <v>2</v>
      </c>
      <c r="E493" s="169" t="s">
        <v>1043</v>
      </c>
      <c r="F493" s="198" t="s">
        <v>1044</v>
      </c>
      <c r="G493" s="116">
        <f>SUM(G494:G495)</f>
        <v>0</v>
      </c>
      <c r="H493" s="348">
        <v>0</v>
      </c>
      <c r="I493" s="337"/>
      <c r="J493" s="331">
        <v>0</v>
      </c>
      <c r="K493" s="332"/>
      <c r="L493" s="331">
        <f t="shared" si="15"/>
        <v>0</v>
      </c>
      <c r="M493" s="64"/>
      <c r="N493" s="118">
        <v>0</v>
      </c>
      <c r="O493" s="63">
        <f t="shared" si="14"/>
        <v>0</v>
      </c>
      <c r="X493" s="397"/>
      <c r="Y493" s="36"/>
    </row>
    <row r="494" spans="1:25" s="83" customFormat="1" ht="15" customHeight="1" x14ac:dyDescent="0.25">
      <c r="A494" s="66"/>
      <c r="B494" s="75"/>
      <c r="C494" s="59" t="s">
        <v>2</v>
      </c>
      <c r="D494" s="59" t="s">
        <v>444</v>
      </c>
      <c r="E494" s="171" t="s">
        <v>263</v>
      </c>
      <c r="F494" s="222" t="s">
        <v>1045</v>
      </c>
      <c r="G494" s="149"/>
      <c r="H494" s="358">
        <v>0</v>
      </c>
      <c r="I494" s="337"/>
      <c r="J494" s="359"/>
      <c r="K494" s="332"/>
      <c r="L494" s="359">
        <f t="shared" si="15"/>
        <v>0</v>
      </c>
      <c r="M494" s="88"/>
      <c r="N494" s="151">
        <v>0</v>
      </c>
      <c r="O494" s="150">
        <f t="shared" si="14"/>
        <v>0</v>
      </c>
      <c r="X494" s="397"/>
      <c r="Y494" s="36"/>
    </row>
    <row r="495" spans="1:25" s="83" customFormat="1" ht="15" customHeight="1" x14ac:dyDescent="0.25">
      <c r="A495" s="66"/>
      <c r="B495" s="75"/>
      <c r="C495" s="59" t="s">
        <v>2</v>
      </c>
      <c r="D495" s="59" t="s">
        <v>444</v>
      </c>
      <c r="E495" s="171" t="s">
        <v>264</v>
      </c>
      <c r="F495" s="222" t="s">
        <v>1046</v>
      </c>
      <c r="G495" s="149"/>
      <c r="H495" s="358">
        <v>0</v>
      </c>
      <c r="I495" s="337"/>
      <c r="J495" s="359"/>
      <c r="K495" s="332"/>
      <c r="L495" s="359">
        <f t="shared" si="15"/>
        <v>0</v>
      </c>
      <c r="M495" s="88"/>
      <c r="N495" s="151">
        <v>0</v>
      </c>
      <c r="O495" s="150">
        <f t="shared" si="14"/>
        <v>0</v>
      </c>
      <c r="X495" s="397"/>
      <c r="Y495" s="36"/>
    </row>
    <row r="496" spans="1:25" s="83" customFormat="1" ht="20.100000000000001" customHeight="1" thickBot="1" x14ac:dyDescent="0.3">
      <c r="A496" s="66" t="s">
        <v>447</v>
      </c>
      <c r="B496" s="75"/>
      <c r="C496" s="59" t="s">
        <v>2</v>
      </c>
      <c r="D496" s="59" t="s">
        <v>2</v>
      </c>
      <c r="E496" s="153" t="s">
        <v>1047</v>
      </c>
      <c r="F496" s="213" t="s">
        <v>1048</v>
      </c>
      <c r="G496" s="225">
        <f>+G479+G483-G489-G493</f>
        <v>0</v>
      </c>
      <c r="H496" s="360">
        <v>0</v>
      </c>
      <c r="I496" s="337"/>
      <c r="J496" s="361">
        <v>0</v>
      </c>
      <c r="K496" s="332"/>
      <c r="L496" s="361">
        <f t="shared" si="15"/>
        <v>0</v>
      </c>
      <c r="M496" s="157"/>
      <c r="N496" s="158">
        <v>0</v>
      </c>
      <c r="O496" s="156">
        <f t="shared" si="14"/>
        <v>0</v>
      </c>
      <c r="X496" s="397"/>
      <c r="Y496" s="36"/>
    </row>
    <row r="497" spans="1:25" s="83" customFormat="1" ht="20.100000000000001" customHeight="1" thickBot="1" x14ac:dyDescent="0.3">
      <c r="A497" s="66"/>
      <c r="B497" s="75"/>
      <c r="C497" s="59" t="s">
        <v>2</v>
      </c>
      <c r="D497" s="59" t="s">
        <v>2</v>
      </c>
      <c r="E497" s="214"/>
      <c r="F497" s="215"/>
      <c r="G497" s="216"/>
      <c r="H497" s="381"/>
      <c r="I497" s="337"/>
      <c r="J497" s="364"/>
      <c r="K497" s="332"/>
      <c r="L497" s="364">
        <f t="shared" si="15"/>
        <v>0</v>
      </c>
      <c r="M497" s="163"/>
      <c r="N497" s="217"/>
      <c r="O497" s="164">
        <f t="shared" si="14"/>
        <v>0</v>
      </c>
      <c r="X497" s="397"/>
      <c r="Y497" s="36"/>
    </row>
    <row r="498" spans="1:25" s="83" customFormat="1" ht="15" customHeight="1" x14ac:dyDescent="0.25">
      <c r="A498" s="66"/>
      <c r="B498" s="75"/>
      <c r="C498" s="59" t="s">
        <v>2</v>
      </c>
      <c r="D498" s="59" t="s">
        <v>2</v>
      </c>
      <c r="E498" s="165"/>
      <c r="F498" s="218" t="s">
        <v>1049</v>
      </c>
      <c r="G498" s="167"/>
      <c r="H498" s="366">
        <v>0</v>
      </c>
      <c r="I498" s="337"/>
      <c r="J498" s="340"/>
      <c r="K498" s="332"/>
      <c r="L498" s="340">
        <f t="shared" si="15"/>
        <v>0</v>
      </c>
      <c r="M498" s="88"/>
      <c r="N498" s="168">
        <v>0</v>
      </c>
      <c r="O498" s="87">
        <f t="shared" si="14"/>
        <v>0</v>
      </c>
      <c r="X498" s="397"/>
      <c r="Y498" s="36"/>
    </row>
    <row r="499" spans="1:25" s="83" customFormat="1" ht="15" customHeight="1" x14ac:dyDescent="0.25">
      <c r="A499" s="66"/>
      <c r="B499" s="75"/>
      <c r="C499" s="59" t="s">
        <v>2</v>
      </c>
      <c r="D499" s="59" t="s">
        <v>444</v>
      </c>
      <c r="E499" s="169" t="s">
        <v>410</v>
      </c>
      <c r="F499" s="226" t="s">
        <v>1050</v>
      </c>
      <c r="G499" s="227"/>
      <c r="H499" s="358">
        <v>0</v>
      </c>
      <c r="I499" s="337"/>
      <c r="J499" s="359"/>
      <c r="K499" s="332"/>
      <c r="L499" s="359">
        <f t="shared" si="15"/>
        <v>0</v>
      </c>
      <c r="M499" s="88"/>
      <c r="N499" s="151">
        <v>0</v>
      </c>
      <c r="O499" s="150">
        <f t="shared" si="14"/>
        <v>0</v>
      </c>
      <c r="X499" s="397"/>
      <c r="Y499" s="36"/>
    </row>
    <row r="500" spans="1:25" s="83" customFormat="1" ht="15" customHeight="1" x14ac:dyDescent="0.25">
      <c r="A500" s="66"/>
      <c r="B500" s="75"/>
      <c r="C500" s="59" t="s">
        <v>2</v>
      </c>
      <c r="D500" s="59" t="s">
        <v>444</v>
      </c>
      <c r="E500" s="169" t="s">
        <v>265</v>
      </c>
      <c r="F500" s="226" t="s">
        <v>1051</v>
      </c>
      <c r="G500" s="227"/>
      <c r="H500" s="358">
        <v>0</v>
      </c>
      <c r="I500" s="337"/>
      <c r="J500" s="359"/>
      <c r="K500" s="332"/>
      <c r="L500" s="359">
        <f t="shared" si="15"/>
        <v>0</v>
      </c>
      <c r="M500" s="88"/>
      <c r="N500" s="151">
        <v>0</v>
      </c>
      <c r="O500" s="150">
        <f t="shared" si="14"/>
        <v>0</v>
      </c>
      <c r="X500" s="397"/>
      <c r="Y500" s="36"/>
    </row>
    <row r="501" spans="1:25" s="83" customFormat="1" ht="20.100000000000001" customHeight="1" thickBot="1" x14ac:dyDescent="0.3">
      <c r="A501" s="66" t="s">
        <v>447</v>
      </c>
      <c r="B501" s="75"/>
      <c r="C501" s="59" t="s">
        <v>2</v>
      </c>
      <c r="D501" s="59" t="s">
        <v>2</v>
      </c>
      <c r="E501" s="153" t="s">
        <v>1052</v>
      </c>
      <c r="F501" s="213" t="s">
        <v>1053</v>
      </c>
      <c r="G501" s="155">
        <v>0</v>
      </c>
      <c r="H501" s="360">
        <v>0</v>
      </c>
      <c r="I501" s="337"/>
      <c r="J501" s="361">
        <v>0</v>
      </c>
      <c r="K501" s="332"/>
      <c r="L501" s="361">
        <f t="shared" si="15"/>
        <v>0</v>
      </c>
      <c r="M501" s="157"/>
      <c r="N501" s="158">
        <v>0</v>
      </c>
      <c r="O501" s="156">
        <f t="shared" si="14"/>
        <v>0</v>
      </c>
      <c r="X501" s="397"/>
      <c r="Y501" s="36"/>
    </row>
    <row r="502" spans="1:25" s="83" customFormat="1" ht="20.100000000000001" customHeight="1" thickBot="1" x14ac:dyDescent="0.3">
      <c r="A502" s="66"/>
      <c r="B502" s="159"/>
      <c r="C502" s="59" t="s">
        <v>2</v>
      </c>
      <c r="D502" s="59" t="s">
        <v>2</v>
      </c>
      <c r="E502" s="160"/>
      <c r="F502" s="161"/>
      <c r="G502" s="162"/>
      <c r="H502" s="362"/>
      <c r="I502" s="337"/>
      <c r="J502" s="364"/>
      <c r="K502" s="332"/>
      <c r="L502" s="364">
        <f t="shared" si="15"/>
        <v>0</v>
      </c>
      <c r="M502" s="163"/>
      <c r="N502" s="163"/>
      <c r="O502" s="164">
        <f t="shared" si="14"/>
        <v>0</v>
      </c>
      <c r="X502" s="397"/>
      <c r="Y502" s="36"/>
    </row>
    <row r="503" spans="1:25" s="83" customFormat="1" ht="15" customHeight="1" x14ac:dyDescent="0.25">
      <c r="A503" s="66"/>
      <c r="B503" s="75"/>
      <c r="C503" s="59" t="s">
        <v>2</v>
      </c>
      <c r="D503" s="59" t="s">
        <v>2</v>
      </c>
      <c r="E503" s="165"/>
      <c r="F503" s="218" t="s">
        <v>1054</v>
      </c>
      <c r="G503" s="228"/>
      <c r="H503" s="366">
        <v>0</v>
      </c>
      <c r="I503" s="337"/>
      <c r="J503" s="340"/>
      <c r="K503" s="332"/>
      <c r="L503" s="340">
        <f t="shared" si="15"/>
        <v>0</v>
      </c>
      <c r="M503" s="88"/>
      <c r="N503" s="168">
        <v>0</v>
      </c>
      <c r="O503" s="87">
        <f t="shared" si="14"/>
        <v>0</v>
      </c>
      <c r="X503" s="397"/>
      <c r="Y503" s="36"/>
    </row>
    <row r="504" spans="1:25" s="83" customFormat="1" ht="15" customHeight="1" x14ac:dyDescent="0.25">
      <c r="A504" s="66" t="s">
        <v>447</v>
      </c>
      <c r="B504" s="75"/>
      <c r="C504" s="59" t="s">
        <v>2</v>
      </c>
      <c r="D504" s="59" t="s">
        <v>2</v>
      </c>
      <c r="E504" s="169" t="s">
        <v>1055</v>
      </c>
      <c r="F504" s="198" t="s">
        <v>1056</v>
      </c>
      <c r="G504" s="116">
        <f>+G505+G506</f>
        <v>0</v>
      </c>
      <c r="H504" s="348">
        <v>0</v>
      </c>
      <c r="I504" s="337"/>
      <c r="J504" s="348">
        <v>0</v>
      </c>
      <c r="K504" s="332"/>
      <c r="L504" s="331">
        <f>+H504-J504</f>
        <v>0</v>
      </c>
      <c r="M504" s="64"/>
      <c r="N504" s="118">
        <v>0</v>
      </c>
      <c r="O504" s="63">
        <f t="shared" si="14"/>
        <v>0</v>
      </c>
      <c r="X504" s="397"/>
      <c r="Y504" s="36"/>
    </row>
    <row r="505" spans="1:25" s="83" customFormat="1" ht="15" customHeight="1" x14ac:dyDescent="0.25">
      <c r="A505" s="66"/>
      <c r="B505" s="75"/>
      <c r="C505" s="59" t="s">
        <v>2</v>
      </c>
      <c r="D505" s="59" t="s">
        <v>444</v>
      </c>
      <c r="E505" s="171" t="s">
        <v>411</v>
      </c>
      <c r="F505" s="181" t="s">
        <v>1057</v>
      </c>
      <c r="G505" s="109"/>
      <c r="H505" s="349">
        <v>0</v>
      </c>
      <c r="I505" s="337"/>
      <c r="J505" s="350"/>
      <c r="K505" s="332"/>
      <c r="L505" s="350">
        <f t="shared" si="15"/>
        <v>0</v>
      </c>
      <c r="M505" s="88"/>
      <c r="N505" s="120">
        <v>0</v>
      </c>
      <c r="O505" s="119">
        <f t="shared" si="14"/>
        <v>0</v>
      </c>
      <c r="X505" s="397"/>
      <c r="Y505" s="36"/>
    </row>
    <row r="506" spans="1:25" s="83" customFormat="1" ht="15" customHeight="1" x14ac:dyDescent="0.25">
      <c r="A506" s="66" t="s">
        <v>447</v>
      </c>
      <c r="B506" s="75"/>
      <c r="C506" s="59" t="s">
        <v>2</v>
      </c>
      <c r="D506" s="59" t="s">
        <v>2</v>
      </c>
      <c r="E506" s="171" t="s">
        <v>1058</v>
      </c>
      <c r="F506" s="181" t="s">
        <v>1059</v>
      </c>
      <c r="G506" s="144">
        <f>+G507+G508+G519+G529</f>
        <v>0</v>
      </c>
      <c r="H506" s="346">
        <v>0</v>
      </c>
      <c r="I506" s="337"/>
      <c r="J506" s="346">
        <v>0</v>
      </c>
      <c r="K506" s="332"/>
      <c r="L506" s="347">
        <f>+H506-J506</f>
        <v>0</v>
      </c>
      <c r="M506" s="112"/>
      <c r="N506" s="113">
        <v>0</v>
      </c>
      <c r="O506" s="111">
        <f t="shared" si="14"/>
        <v>0</v>
      </c>
      <c r="X506" s="397"/>
      <c r="Y506" s="36"/>
    </row>
    <row r="507" spans="1:25" s="83" customFormat="1" ht="15" customHeight="1" x14ac:dyDescent="0.25">
      <c r="A507" s="66"/>
      <c r="B507" s="75"/>
      <c r="C507" s="59" t="s">
        <v>2</v>
      </c>
      <c r="D507" s="59" t="s">
        <v>444</v>
      </c>
      <c r="E507" s="174" t="s">
        <v>412</v>
      </c>
      <c r="F507" s="178" t="s">
        <v>1060</v>
      </c>
      <c r="G507" s="78"/>
      <c r="H507" s="336">
        <v>0</v>
      </c>
      <c r="I507" s="337"/>
      <c r="J507" s="338"/>
      <c r="K507" s="332"/>
      <c r="L507" s="338">
        <f t="shared" si="15"/>
        <v>0</v>
      </c>
      <c r="M507" s="81"/>
      <c r="N507" s="82">
        <v>0</v>
      </c>
      <c r="O507" s="80">
        <f t="shared" si="14"/>
        <v>0</v>
      </c>
      <c r="X507" s="397"/>
      <c r="Y507" s="36"/>
    </row>
    <row r="508" spans="1:25" s="83" customFormat="1" ht="15" customHeight="1" x14ac:dyDescent="0.25">
      <c r="A508" s="66" t="s">
        <v>447</v>
      </c>
      <c r="B508" s="75"/>
      <c r="C508" s="59" t="s">
        <v>2</v>
      </c>
      <c r="D508" s="59" t="s">
        <v>2</v>
      </c>
      <c r="E508" s="174" t="s">
        <v>1061</v>
      </c>
      <c r="F508" s="178" t="s">
        <v>1062</v>
      </c>
      <c r="G508" s="78">
        <f>G509+G510+G511</f>
        <v>0</v>
      </c>
      <c r="H508" s="336">
        <v>0</v>
      </c>
      <c r="I508" s="337"/>
      <c r="J508" s="336">
        <v>0</v>
      </c>
      <c r="K508" s="332"/>
      <c r="L508" s="338">
        <f>+H508-J508</f>
        <v>0</v>
      </c>
      <c r="M508" s="81"/>
      <c r="N508" s="82">
        <v>0</v>
      </c>
      <c r="O508" s="80">
        <f t="shared" si="14"/>
        <v>0</v>
      </c>
      <c r="X508" s="397"/>
      <c r="Y508" s="36"/>
    </row>
    <row r="509" spans="1:25" s="35" customFormat="1" ht="15" customHeight="1" x14ac:dyDescent="0.25">
      <c r="A509" s="103"/>
      <c r="B509" s="104"/>
      <c r="C509" s="59" t="s">
        <v>2</v>
      </c>
      <c r="D509" s="59" t="s">
        <v>444</v>
      </c>
      <c r="E509" s="174" t="s">
        <v>415</v>
      </c>
      <c r="F509" s="180" t="s">
        <v>1063</v>
      </c>
      <c r="G509" s="139"/>
      <c r="H509" s="339">
        <v>0</v>
      </c>
      <c r="I509" s="337"/>
      <c r="J509" s="340"/>
      <c r="K509" s="332"/>
      <c r="L509" s="340">
        <f t="shared" si="15"/>
        <v>0</v>
      </c>
      <c r="M509" s="88"/>
      <c r="N509" s="89">
        <v>0</v>
      </c>
      <c r="O509" s="87">
        <f t="shared" si="14"/>
        <v>0</v>
      </c>
      <c r="X509" s="397"/>
      <c r="Y509" s="36"/>
    </row>
    <row r="510" spans="1:25" s="35" customFormat="1" ht="15" customHeight="1" x14ac:dyDescent="0.25">
      <c r="A510" s="103"/>
      <c r="B510" s="104" t="s">
        <v>443</v>
      </c>
      <c r="C510" s="59" t="s">
        <v>443</v>
      </c>
      <c r="D510" s="59" t="s">
        <v>444</v>
      </c>
      <c r="E510" s="174" t="s">
        <v>416</v>
      </c>
      <c r="F510" s="180" t="s">
        <v>1064</v>
      </c>
      <c r="G510" s="139"/>
      <c r="H510" s="339">
        <v>0</v>
      </c>
      <c r="I510" s="337"/>
      <c r="J510" s="339"/>
      <c r="K510" s="332"/>
      <c r="L510" s="340">
        <f t="shared" si="15"/>
        <v>0</v>
      </c>
      <c r="M510" s="88"/>
      <c r="N510" s="89">
        <v>0</v>
      </c>
      <c r="O510" s="87">
        <f t="shared" si="14"/>
        <v>0</v>
      </c>
      <c r="X510" s="397"/>
      <c r="Y510" s="36"/>
    </row>
    <row r="511" spans="1:25" s="35" customFormat="1" ht="15" customHeight="1" x14ac:dyDescent="0.25">
      <c r="A511" s="103" t="s">
        <v>447</v>
      </c>
      <c r="B511" s="104"/>
      <c r="C511" s="59" t="s">
        <v>2</v>
      </c>
      <c r="D511" s="59" t="s">
        <v>2</v>
      </c>
      <c r="E511" s="174" t="s">
        <v>1065</v>
      </c>
      <c r="F511" s="180" t="s">
        <v>1066</v>
      </c>
      <c r="G511" s="197">
        <f>SUM(G512:G518)</f>
        <v>0</v>
      </c>
      <c r="H511" s="376">
        <v>0</v>
      </c>
      <c r="I511" s="337"/>
      <c r="J511" s="376"/>
      <c r="K511" s="332"/>
      <c r="L511" s="341">
        <f>+H511-J511</f>
        <v>0</v>
      </c>
      <c r="M511" s="81"/>
      <c r="N511" s="196">
        <v>0</v>
      </c>
      <c r="O511" s="95">
        <f t="shared" si="14"/>
        <v>0</v>
      </c>
      <c r="X511" s="397"/>
      <c r="Y511" s="36"/>
    </row>
    <row r="512" spans="1:25" s="35" customFormat="1" ht="15" customHeight="1" x14ac:dyDescent="0.25">
      <c r="A512" s="103"/>
      <c r="B512" s="104" t="s">
        <v>1</v>
      </c>
      <c r="C512" s="59" t="s">
        <v>1</v>
      </c>
      <c r="D512" s="59" t="s">
        <v>444</v>
      </c>
      <c r="E512" s="175" t="s">
        <v>414</v>
      </c>
      <c r="F512" s="188" t="s">
        <v>1067</v>
      </c>
      <c r="G512" s="86"/>
      <c r="H512" s="339">
        <v>0</v>
      </c>
      <c r="I512" s="337"/>
      <c r="J512" s="340"/>
      <c r="K512" s="332"/>
      <c r="L512" s="340">
        <f t="shared" si="15"/>
        <v>0</v>
      </c>
      <c r="M512" s="88"/>
      <c r="N512" s="89">
        <v>0</v>
      </c>
      <c r="O512" s="87">
        <f t="shared" si="14"/>
        <v>0</v>
      </c>
      <c r="X512" s="397"/>
      <c r="Y512" s="36"/>
    </row>
    <row r="513" spans="1:25" s="35" customFormat="1" ht="15" customHeight="1" x14ac:dyDescent="0.25">
      <c r="A513" s="103"/>
      <c r="B513" s="104"/>
      <c r="C513" s="59" t="s">
        <v>2</v>
      </c>
      <c r="D513" s="59" t="s">
        <v>444</v>
      </c>
      <c r="E513" s="175" t="s">
        <v>417</v>
      </c>
      <c r="F513" s="188" t="s">
        <v>1068</v>
      </c>
      <c r="G513" s="86"/>
      <c r="H513" s="339">
        <v>0</v>
      </c>
      <c r="I513" s="337"/>
      <c r="J513" s="340"/>
      <c r="K513" s="332"/>
      <c r="L513" s="340">
        <f t="shared" si="15"/>
        <v>0</v>
      </c>
      <c r="M513" s="88"/>
      <c r="N513" s="89">
        <v>0</v>
      </c>
      <c r="O513" s="87">
        <f t="shared" si="14"/>
        <v>0</v>
      </c>
      <c r="X513" s="397"/>
      <c r="Y513" s="36"/>
    </row>
    <row r="514" spans="1:25" s="35" customFormat="1" ht="15" customHeight="1" x14ac:dyDescent="0.25">
      <c r="A514" s="103"/>
      <c r="B514" s="104"/>
      <c r="C514" s="59" t="s">
        <v>2</v>
      </c>
      <c r="D514" s="59" t="s">
        <v>444</v>
      </c>
      <c r="E514" s="175" t="s">
        <v>418</v>
      </c>
      <c r="F514" s="188" t="s">
        <v>1069</v>
      </c>
      <c r="G514" s="86"/>
      <c r="H514" s="339">
        <v>0</v>
      </c>
      <c r="I514" s="337"/>
      <c r="J514" s="340"/>
      <c r="K514" s="332"/>
      <c r="L514" s="340">
        <f t="shared" si="15"/>
        <v>0</v>
      </c>
      <c r="M514" s="88"/>
      <c r="N514" s="89">
        <v>0</v>
      </c>
      <c r="O514" s="87">
        <f t="shared" si="14"/>
        <v>0</v>
      </c>
      <c r="X514" s="397"/>
      <c r="Y514" s="36"/>
    </row>
    <row r="515" spans="1:25" s="35" customFormat="1" ht="15" customHeight="1" x14ac:dyDescent="0.25">
      <c r="A515" s="103"/>
      <c r="B515" s="104"/>
      <c r="C515" s="59" t="s">
        <v>2</v>
      </c>
      <c r="D515" s="59" t="s">
        <v>444</v>
      </c>
      <c r="E515" s="175" t="s">
        <v>419</v>
      </c>
      <c r="F515" s="188" t="s">
        <v>1070</v>
      </c>
      <c r="G515" s="86"/>
      <c r="H515" s="339">
        <v>0</v>
      </c>
      <c r="I515" s="337"/>
      <c r="J515" s="340"/>
      <c r="K515" s="332"/>
      <c r="L515" s="340">
        <f t="shared" si="15"/>
        <v>0</v>
      </c>
      <c r="M515" s="88"/>
      <c r="N515" s="89">
        <v>0</v>
      </c>
      <c r="O515" s="87">
        <f t="shared" si="14"/>
        <v>0</v>
      </c>
      <c r="X515" s="397"/>
      <c r="Y515" s="36"/>
    </row>
    <row r="516" spans="1:25" s="35" customFormat="1" ht="15" customHeight="1" x14ac:dyDescent="0.25">
      <c r="A516" s="103"/>
      <c r="B516" s="104"/>
      <c r="C516" s="59" t="s">
        <v>2</v>
      </c>
      <c r="D516" s="59" t="s">
        <v>444</v>
      </c>
      <c r="E516" s="175" t="s">
        <v>420</v>
      </c>
      <c r="F516" s="188" t="s">
        <v>1071</v>
      </c>
      <c r="G516" s="86"/>
      <c r="H516" s="339">
        <v>0</v>
      </c>
      <c r="I516" s="337"/>
      <c r="J516" s="340"/>
      <c r="K516" s="332"/>
      <c r="L516" s="340">
        <f t="shared" si="15"/>
        <v>0</v>
      </c>
      <c r="M516" s="88"/>
      <c r="N516" s="89">
        <v>0</v>
      </c>
      <c r="O516" s="87">
        <f t="shared" si="14"/>
        <v>0</v>
      </c>
      <c r="X516" s="397"/>
      <c r="Y516" s="36"/>
    </row>
    <row r="517" spans="1:25" s="35" customFormat="1" ht="15" customHeight="1" x14ac:dyDescent="0.25">
      <c r="A517" s="103"/>
      <c r="B517" s="104"/>
      <c r="C517" s="59" t="s">
        <v>2</v>
      </c>
      <c r="D517" s="59" t="s">
        <v>444</v>
      </c>
      <c r="E517" s="175" t="s">
        <v>421</v>
      </c>
      <c r="F517" s="188" t="s">
        <v>1072</v>
      </c>
      <c r="G517" s="86"/>
      <c r="H517" s="339">
        <v>0</v>
      </c>
      <c r="I517" s="337"/>
      <c r="J517" s="340"/>
      <c r="K517" s="332"/>
      <c r="L517" s="340">
        <f>+H517-J517</f>
        <v>0</v>
      </c>
      <c r="M517" s="88"/>
      <c r="N517" s="89">
        <v>0</v>
      </c>
      <c r="O517" s="87">
        <f t="shared" si="14"/>
        <v>0</v>
      </c>
      <c r="X517" s="397"/>
      <c r="Y517" s="36"/>
    </row>
    <row r="518" spans="1:25" s="35" customFormat="1" ht="15" customHeight="1" x14ac:dyDescent="0.25">
      <c r="A518" s="103"/>
      <c r="B518" s="104"/>
      <c r="C518" s="59" t="s">
        <v>2</v>
      </c>
      <c r="D518" s="59" t="s">
        <v>444</v>
      </c>
      <c r="E518" s="175" t="s">
        <v>413</v>
      </c>
      <c r="F518" s="188" t="s">
        <v>1073</v>
      </c>
      <c r="G518" s="86"/>
      <c r="H518" s="339">
        <v>0</v>
      </c>
      <c r="I518" s="337"/>
      <c r="J518" s="340"/>
      <c r="K518" s="332"/>
      <c r="L518" s="340">
        <f t="shared" si="15"/>
        <v>0</v>
      </c>
      <c r="M518" s="88"/>
      <c r="N518" s="89">
        <v>0</v>
      </c>
      <c r="O518" s="87">
        <f t="shared" si="14"/>
        <v>0</v>
      </c>
      <c r="X518" s="397"/>
      <c r="Y518" s="36"/>
    </row>
    <row r="519" spans="1:25" s="35" customFormat="1" ht="15" customHeight="1" x14ac:dyDescent="0.25">
      <c r="A519" s="103" t="s">
        <v>447</v>
      </c>
      <c r="B519" s="104"/>
      <c r="C519" s="59" t="s">
        <v>2</v>
      </c>
      <c r="D519" s="59" t="s">
        <v>2</v>
      </c>
      <c r="E519" s="174" t="s">
        <v>1074</v>
      </c>
      <c r="F519" s="178" t="s">
        <v>1075</v>
      </c>
      <c r="G519" s="78">
        <f>+G520+G521</f>
        <v>0</v>
      </c>
      <c r="H519" s="307">
        <v>0</v>
      </c>
      <c r="I519" s="303"/>
      <c r="J519" s="308">
        <v>0</v>
      </c>
      <c r="K519" s="300"/>
      <c r="L519" s="308">
        <f t="shared" si="15"/>
        <v>0</v>
      </c>
      <c r="M519" s="88"/>
      <c r="N519" s="100">
        <v>0</v>
      </c>
      <c r="O519" s="99">
        <f t="shared" si="14"/>
        <v>0</v>
      </c>
      <c r="X519" s="397"/>
      <c r="Y519" s="36"/>
    </row>
    <row r="520" spans="1:25" s="83" customFormat="1" ht="15" customHeight="1" x14ac:dyDescent="0.25">
      <c r="A520" s="66"/>
      <c r="B520" s="75" t="s">
        <v>443</v>
      </c>
      <c r="C520" s="59" t="s">
        <v>443</v>
      </c>
      <c r="D520" s="59" t="s">
        <v>444</v>
      </c>
      <c r="E520" s="174" t="s">
        <v>422</v>
      </c>
      <c r="F520" s="180" t="s">
        <v>1076</v>
      </c>
      <c r="G520" s="139"/>
      <c r="H520" s="305">
        <v>0</v>
      </c>
      <c r="I520" s="303"/>
      <c r="J520" s="295"/>
      <c r="K520" s="300"/>
      <c r="L520" s="295">
        <f t="shared" si="15"/>
        <v>0</v>
      </c>
      <c r="M520" s="88"/>
      <c r="N520" s="89">
        <v>0</v>
      </c>
      <c r="O520" s="87">
        <f t="shared" si="14"/>
        <v>0</v>
      </c>
      <c r="X520" s="397"/>
      <c r="Y520" s="36"/>
    </row>
    <row r="521" spans="1:25" s="83" customFormat="1" ht="15" customHeight="1" x14ac:dyDescent="0.25">
      <c r="A521" s="66" t="s">
        <v>447</v>
      </c>
      <c r="B521" s="75"/>
      <c r="C521" s="59" t="s">
        <v>2</v>
      </c>
      <c r="D521" s="59" t="s">
        <v>2</v>
      </c>
      <c r="E521" s="174" t="s">
        <v>1077</v>
      </c>
      <c r="F521" s="180" t="s">
        <v>1078</v>
      </c>
      <c r="G521" s="197">
        <f>SUM(G522:G528)</f>
        <v>0</v>
      </c>
      <c r="H521" s="319">
        <v>0</v>
      </c>
      <c r="I521" s="303"/>
      <c r="J521" s="306">
        <v>0</v>
      </c>
      <c r="K521" s="300"/>
      <c r="L521" s="306">
        <f t="shared" si="15"/>
        <v>0</v>
      </c>
      <c r="M521" s="81"/>
      <c r="N521" s="196">
        <v>0</v>
      </c>
      <c r="O521" s="95">
        <f t="shared" si="14"/>
        <v>0</v>
      </c>
      <c r="X521" s="397"/>
      <c r="Y521" s="36"/>
    </row>
    <row r="522" spans="1:25" s="83" customFormat="1" ht="15" customHeight="1" x14ac:dyDescent="0.25">
      <c r="A522" s="66"/>
      <c r="B522" s="75" t="s">
        <v>1</v>
      </c>
      <c r="C522" s="59" t="s">
        <v>1</v>
      </c>
      <c r="D522" s="59" t="s">
        <v>444</v>
      </c>
      <c r="E522" s="175" t="s">
        <v>423</v>
      </c>
      <c r="F522" s="188" t="s">
        <v>1079</v>
      </c>
      <c r="G522" s="86"/>
      <c r="H522" s="305">
        <v>0</v>
      </c>
      <c r="I522" s="303"/>
      <c r="J522" s="295"/>
      <c r="K522" s="300"/>
      <c r="L522" s="295">
        <f t="shared" si="15"/>
        <v>0</v>
      </c>
      <c r="M522" s="88"/>
      <c r="N522" s="89">
        <v>0</v>
      </c>
      <c r="O522" s="87">
        <f t="shared" ref="O522:O578" si="16">H522-N522</f>
        <v>0</v>
      </c>
      <c r="X522" s="397"/>
      <c r="Y522" s="36"/>
    </row>
    <row r="523" spans="1:25" s="83" customFormat="1" ht="15" customHeight="1" x14ac:dyDescent="0.25">
      <c r="A523" s="66"/>
      <c r="B523" s="75"/>
      <c r="C523" s="59" t="s">
        <v>2</v>
      </c>
      <c r="D523" s="59" t="s">
        <v>444</v>
      </c>
      <c r="E523" s="175" t="s">
        <v>424</v>
      </c>
      <c r="F523" s="188" t="s">
        <v>1080</v>
      </c>
      <c r="G523" s="86"/>
      <c r="H523" s="305">
        <v>0</v>
      </c>
      <c r="I523" s="303"/>
      <c r="J523" s="295"/>
      <c r="K523" s="300"/>
      <c r="L523" s="295">
        <f t="shared" si="15"/>
        <v>0</v>
      </c>
      <c r="M523" s="88"/>
      <c r="N523" s="89">
        <v>0</v>
      </c>
      <c r="O523" s="87">
        <f t="shared" si="16"/>
        <v>0</v>
      </c>
      <c r="X523" s="397"/>
      <c r="Y523" s="36"/>
    </row>
    <row r="524" spans="1:25" s="83" customFormat="1" ht="15" customHeight="1" x14ac:dyDescent="0.25">
      <c r="A524" s="66"/>
      <c r="B524" s="75"/>
      <c r="C524" s="59" t="s">
        <v>2</v>
      </c>
      <c r="D524" s="59" t="s">
        <v>444</v>
      </c>
      <c r="E524" s="175" t="s">
        <v>425</v>
      </c>
      <c r="F524" s="188" t="s">
        <v>1081</v>
      </c>
      <c r="G524" s="86"/>
      <c r="H524" s="305">
        <v>0</v>
      </c>
      <c r="I524" s="303"/>
      <c r="J524" s="295"/>
      <c r="K524" s="300"/>
      <c r="L524" s="295">
        <f t="shared" si="15"/>
        <v>0</v>
      </c>
      <c r="M524" s="88"/>
      <c r="N524" s="89">
        <v>0</v>
      </c>
      <c r="O524" s="87">
        <f t="shared" si="16"/>
        <v>0</v>
      </c>
      <c r="X524" s="397"/>
      <c r="Y524" s="36"/>
    </row>
    <row r="525" spans="1:25" s="83" customFormat="1" ht="15" customHeight="1" x14ac:dyDescent="0.25">
      <c r="A525" s="66"/>
      <c r="B525" s="75"/>
      <c r="C525" s="59" t="s">
        <v>2</v>
      </c>
      <c r="D525" s="59" t="s">
        <v>444</v>
      </c>
      <c r="E525" s="175" t="s">
        <v>426</v>
      </c>
      <c r="F525" s="188" t="s">
        <v>1082</v>
      </c>
      <c r="G525" s="86"/>
      <c r="H525" s="305">
        <v>0</v>
      </c>
      <c r="I525" s="303"/>
      <c r="J525" s="295"/>
      <c r="K525" s="300"/>
      <c r="L525" s="295">
        <f t="shared" si="15"/>
        <v>0</v>
      </c>
      <c r="M525" s="88"/>
      <c r="N525" s="89">
        <v>0</v>
      </c>
      <c r="O525" s="87">
        <f t="shared" si="16"/>
        <v>0</v>
      </c>
      <c r="X525" s="397"/>
      <c r="Y525" s="36"/>
    </row>
    <row r="526" spans="1:25" s="83" customFormat="1" ht="15" customHeight="1" x14ac:dyDescent="0.25">
      <c r="A526" s="66"/>
      <c r="B526" s="75"/>
      <c r="C526" s="59" t="s">
        <v>2</v>
      </c>
      <c r="D526" s="59" t="s">
        <v>444</v>
      </c>
      <c r="E526" s="175" t="s">
        <v>427</v>
      </c>
      <c r="F526" s="188" t="s">
        <v>1083</v>
      </c>
      <c r="G526" s="86"/>
      <c r="H526" s="305">
        <v>0</v>
      </c>
      <c r="I526" s="303"/>
      <c r="J526" s="295"/>
      <c r="K526" s="300"/>
      <c r="L526" s="295">
        <f t="shared" ref="L526:L575" si="17">+H526-J526</f>
        <v>0</v>
      </c>
      <c r="M526" s="88"/>
      <c r="N526" s="89">
        <v>0</v>
      </c>
      <c r="O526" s="87">
        <f t="shared" si="16"/>
        <v>0</v>
      </c>
      <c r="X526" s="397"/>
      <c r="Y526" s="36"/>
    </row>
    <row r="527" spans="1:25" s="83" customFormat="1" ht="15" customHeight="1" x14ac:dyDescent="0.25">
      <c r="A527" s="66"/>
      <c r="B527" s="75"/>
      <c r="C527" s="59" t="s">
        <v>2</v>
      </c>
      <c r="D527" s="59" t="s">
        <v>444</v>
      </c>
      <c r="E527" s="175" t="s">
        <v>428</v>
      </c>
      <c r="F527" s="188" t="s">
        <v>1084</v>
      </c>
      <c r="G527" s="86"/>
      <c r="H527" s="305">
        <v>0</v>
      </c>
      <c r="I527" s="303"/>
      <c r="J527" s="295"/>
      <c r="K527" s="300"/>
      <c r="L527" s="295">
        <f t="shared" si="17"/>
        <v>0</v>
      </c>
      <c r="M527" s="88"/>
      <c r="N527" s="89">
        <v>0</v>
      </c>
      <c r="O527" s="87">
        <f t="shared" si="16"/>
        <v>0</v>
      </c>
      <c r="X527" s="397"/>
      <c r="Y527" s="36"/>
    </row>
    <row r="528" spans="1:25" s="83" customFormat="1" ht="15" customHeight="1" x14ac:dyDescent="0.25">
      <c r="A528" s="66"/>
      <c r="B528" s="75"/>
      <c r="C528" s="59" t="s">
        <v>2</v>
      </c>
      <c r="D528" s="59" t="s">
        <v>444</v>
      </c>
      <c r="E528" s="175" t="s">
        <v>429</v>
      </c>
      <c r="F528" s="188" t="s">
        <v>1085</v>
      </c>
      <c r="G528" s="86"/>
      <c r="H528" s="305">
        <v>0</v>
      </c>
      <c r="I528" s="303"/>
      <c r="J528" s="295"/>
      <c r="K528" s="300"/>
      <c r="L528" s="295">
        <f t="shared" si="17"/>
        <v>0</v>
      </c>
      <c r="M528" s="88"/>
      <c r="N528" s="89">
        <v>0</v>
      </c>
      <c r="O528" s="87">
        <f t="shared" si="16"/>
        <v>0</v>
      </c>
      <c r="X528" s="397"/>
      <c r="Y528" s="36"/>
    </row>
    <row r="529" spans="1:25" s="83" customFormat="1" ht="15" customHeight="1" x14ac:dyDescent="0.25">
      <c r="A529" s="66"/>
      <c r="B529" s="75"/>
      <c r="C529" s="59" t="s">
        <v>2</v>
      </c>
      <c r="D529" s="59" t="s">
        <v>444</v>
      </c>
      <c r="E529" s="174" t="s">
        <v>430</v>
      </c>
      <c r="F529" s="178" t="s">
        <v>1086</v>
      </c>
      <c r="G529" s="96"/>
      <c r="H529" s="307">
        <v>0</v>
      </c>
      <c r="I529" s="303"/>
      <c r="J529" s="308"/>
      <c r="K529" s="300"/>
      <c r="L529" s="308">
        <f t="shared" si="17"/>
        <v>0</v>
      </c>
      <c r="M529" s="88"/>
      <c r="N529" s="100">
        <v>0</v>
      </c>
      <c r="O529" s="99">
        <f t="shared" si="16"/>
        <v>0</v>
      </c>
      <c r="X529" s="397"/>
      <c r="Y529" s="36"/>
    </row>
    <row r="530" spans="1:25" s="83" customFormat="1" ht="15" customHeight="1" x14ac:dyDescent="0.25">
      <c r="A530" s="66" t="s">
        <v>447</v>
      </c>
      <c r="B530" s="75"/>
      <c r="C530" s="59" t="s">
        <v>2</v>
      </c>
      <c r="D530" s="59" t="s">
        <v>2</v>
      </c>
      <c r="E530" s="169" t="s">
        <v>1087</v>
      </c>
      <c r="F530" s="198" t="s">
        <v>1088</v>
      </c>
      <c r="G530" s="116">
        <v>0</v>
      </c>
      <c r="H530" s="311">
        <v>0</v>
      </c>
      <c r="I530" s="303"/>
      <c r="J530" s="301">
        <v>0</v>
      </c>
      <c r="K530" s="300"/>
      <c r="L530" s="301">
        <f t="shared" si="17"/>
        <v>0</v>
      </c>
      <c r="M530" s="64"/>
      <c r="N530" s="118">
        <v>185817.1</v>
      </c>
      <c r="O530" s="63">
        <f t="shared" si="16"/>
        <v>-185817.1</v>
      </c>
      <c r="X530" s="397"/>
      <c r="Y530" s="36"/>
    </row>
    <row r="531" spans="1:25" s="83" customFormat="1" ht="15" customHeight="1" x14ac:dyDescent="0.25">
      <c r="A531" s="66"/>
      <c r="B531" s="75"/>
      <c r="C531" s="59" t="s">
        <v>2</v>
      </c>
      <c r="D531" s="59" t="s">
        <v>444</v>
      </c>
      <c r="E531" s="171" t="s">
        <v>266</v>
      </c>
      <c r="F531" s="181" t="s">
        <v>1089</v>
      </c>
      <c r="G531" s="109"/>
      <c r="H531" s="312">
        <v>0</v>
      </c>
      <c r="I531" s="303"/>
      <c r="J531" s="313"/>
      <c r="K531" s="300"/>
      <c r="L531" s="313">
        <f t="shared" si="17"/>
        <v>0</v>
      </c>
      <c r="M531" s="88"/>
      <c r="N531" s="120">
        <v>0</v>
      </c>
      <c r="O531" s="119">
        <f t="shared" si="16"/>
        <v>0</v>
      </c>
      <c r="X531" s="397"/>
      <c r="Y531" s="36"/>
    </row>
    <row r="532" spans="1:25" s="83" customFormat="1" ht="15" customHeight="1" x14ac:dyDescent="0.25">
      <c r="A532" s="66" t="s">
        <v>447</v>
      </c>
      <c r="B532" s="75"/>
      <c r="C532" s="59" t="s">
        <v>2</v>
      </c>
      <c r="D532" s="59" t="s">
        <v>2</v>
      </c>
      <c r="E532" s="171" t="s">
        <v>1090</v>
      </c>
      <c r="F532" s="181" t="s">
        <v>1091</v>
      </c>
      <c r="G532" s="144">
        <v>0</v>
      </c>
      <c r="H532" s="309">
        <v>0</v>
      </c>
      <c r="I532" s="303"/>
      <c r="J532" s="310">
        <v>0</v>
      </c>
      <c r="K532" s="300"/>
      <c r="L532" s="310">
        <f t="shared" si="17"/>
        <v>0</v>
      </c>
      <c r="M532" s="112"/>
      <c r="N532" s="113">
        <v>185817.1</v>
      </c>
      <c r="O532" s="111">
        <f t="shared" si="16"/>
        <v>-185817.1</v>
      </c>
      <c r="X532" s="397"/>
      <c r="Y532" s="36"/>
    </row>
    <row r="533" spans="1:25" s="83" customFormat="1" ht="15" customHeight="1" x14ac:dyDescent="0.25">
      <c r="A533" s="66"/>
      <c r="B533" s="75"/>
      <c r="C533" s="59" t="s">
        <v>2</v>
      </c>
      <c r="D533" s="59" t="s">
        <v>444</v>
      </c>
      <c r="E533" s="174" t="s">
        <v>267</v>
      </c>
      <c r="F533" s="178" t="s">
        <v>1092</v>
      </c>
      <c r="G533" s="78"/>
      <c r="H533" s="302">
        <v>0</v>
      </c>
      <c r="I533" s="303"/>
      <c r="J533" s="304"/>
      <c r="K533" s="300"/>
      <c r="L533" s="304">
        <f t="shared" si="17"/>
        <v>0</v>
      </c>
      <c r="M533" s="81"/>
      <c r="N533" s="82">
        <v>0</v>
      </c>
      <c r="O533" s="80">
        <f t="shared" si="16"/>
        <v>0</v>
      </c>
      <c r="X533" s="397"/>
      <c r="Y533" s="36"/>
    </row>
    <row r="534" spans="1:25" s="83" customFormat="1" ht="15" customHeight="1" x14ac:dyDescent="0.25">
      <c r="A534" s="66"/>
      <c r="B534" s="75"/>
      <c r="C534" s="59" t="s">
        <v>2</v>
      </c>
      <c r="D534" s="59" t="s">
        <v>444</v>
      </c>
      <c r="E534" s="174" t="s">
        <v>288</v>
      </c>
      <c r="F534" s="178" t="s">
        <v>1093</v>
      </c>
      <c r="G534" s="78"/>
      <c r="H534" s="302">
        <v>0</v>
      </c>
      <c r="I534" s="303"/>
      <c r="J534" s="304"/>
      <c r="K534" s="300"/>
      <c r="L534" s="304">
        <f t="shared" si="17"/>
        <v>0</v>
      </c>
      <c r="M534" s="81"/>
      <c r="N534" s="82">
        <v>0</v>
      </c>
      <c r="O534" s="80">
        <f t="shared" si="16"/>
        <v>0</v>
      </c>
      <c r="X534" s="397"/>
      <c r="Y534" s="36"/>
    </row>
    <row r="535" spans="1:25" s="83" customFormat="1" ht="15" customHeight="1" x14ac:dyDescent="0.25">
      <c r="A535" s="66" t="s">
        <v>447</v>
      </c>
      <c r="B535" s="75"/>
      <c r="C535" s="59" t="s">
        <v>2</v>
      </c>
      <c r="D535" s="59" t="s">
        <v>2</v>
      </c>
      <c r="E535" s="174" t="s">
        <v>1094</v>
      </c>
      <c r="F535" s="178" t="s">
        <v>1095</v>
      </c>
      <c r="G535" s="78" t="e">
        <f>SUMIF(#REF!,$E535,#REF!)</f>
        <v>#REF!</v>
      </c>
      <c r="H535" s="302">
        <v>0</v>
      </c>
      <c r="I535" s="303"/>
      <c r="J535" s="304">
        <v>0</v>
      </c>
      <c r="K535" s="300"/>
      <c r="L535" s="304">
        <f t="shared" si="17"/>
        <v>0</v>
      </c>
      <c r="M535" s="81"/>
      <c r="N535" s="82">
        <v>185817.1</v>
      </c>
      <c r="O535" s="80">
        <f t="shared" si="16"/>
        <v>-185817.1</v>
      </c>
      <c r="X535" s="397"/>
      <c r="Y535" s="36"/>
    </row>
    <row r="536" spans="1:25" s="83" customFormat="1" ht="15" customHeight="1" x14ac:dyDescent="0.25">
      <c r="A536" s="66" t="s">
        <v>447</v>
      </c>
      <c r="B536" s="75" t="s">
        <v>443</v>
      </c>
      <c r="C536" s="59" t="s">
        <v>443</v>
      </c>
      <c r="D536" s="59" t="s">
        <v>2</v>
      </c>
      <c r="E536" s="174" t="s">
        <v>1096</v>
      </c>
      <c r="F536" s="180" t="s">
        <v>1097</v>
      </c>
      <c r="G536" s="139"/>
      <c r="H536" s="305">
        <v>0</v>
      </c>
      <c r="I536" s="303"/>
      <c r="J536" s="295">
        <v>0</v>
      </c>
      <c r="K536" s="300"/>
      <c r="L536" s="295">
        <f t="shared" si="17"/>
        <v>0</v>
      </c>
      <c r="M536" s="88"/>
      <c r="N536" s="89">
        <v>0</v>
      </c>
      <c r="O536" s="87">
        <f t="shared" si="16"/>
        <v>0</v>
      </c>
      <c r="X536" s="397"/>
      <c r="Y536" s="36"/>
    </row>
    <row r="537" spans="1:25" s="83" customFormat="1" ht="15" customHeight="1" x14ac:dyDescent="0.25">
      <c r="A537" s="66"/>
      <c r="B537" s="75" t="s">
        <v>443</v>
      </c>
      <c r="C537" s="59" t="s">
        <v>443</v>
      </c>
      <c r="D537" s="59" t="s">
        <v>444</v>
      </c>
      <c r="E537" s="175" t="s">
        <v>268</v>
      </c>
      <c r="F537" s="188" t="s">
        <v>1098</v>
      </c>
      <c r="G537" s="86"/>
      <c r="H537" s="305">
        <v>0</v>
      </c>
      <c r="I537" s="303"/>
      <c r="J537" s="295"/>
      <c r="K537" s="300"/>
      <c r="L537" s="295">
        <f t="shared" si="17"/>
        <v>0</v>
      </c>
      <c r="M537" s="88"/>
      <c r="N537" s="89">
        <v>0</v>
      </c>
      <c r="O537" s="87">
        <f t="shared" si="16"/>
        <v>0</v>
      </c>
      <c r="X537" s="397"/>
      <c r="Y537" s="36"/>
    </row>
    <row r="538" spans="1:25" s="83" customFormat="1" ht="15" customHeight="1" x14ac:dyDescent="0.25">
      <c r="A538" s="66"/>
      <c r="B538" s="75" t="s">
        <v>443</v>
      </c>
      <c r="C538" s="59" t="s">
        <v>443</v>
      </c>
      <c r="D538" s="59" t="s">
        <v>444</v>
      </c>
      <c r="E538" s="175" t="s">
        <v>269</v>
      </c>
      <c r="F538" s="188" t="s">
        <v>1099</v>
      </c>
      <c r="G538" s="86"/>
      <c r="H538" s="305">
        <v>0</v>
      </c>
      <c r="I538" s="303"/>
      <c r="J538" s="295"/>
      <c r="K538" s="300"/>
      <c r="L538" s="295">
        <f t="shared" si="17"/>
        <v>0</v>
      </c>
      <c r="M538" s="88"/>
      <c r="N538" s="89">
        <v>0</v>
      </c>
      <c r="O538" s="87">
        <f t="shared" si="16"/>
        <v>0</v>
      </c>
      <c r="X538" s="397"/>
      <c r="Y538" s="36"/>
    </row>
    <row r="539" spans="1:25" s="83" customFormat="1" ht="15" customHeight="1" x14ac:dyDescent="0.25">
      <c r="A539" s="66" t="s">
        <v>447</v>
      </c>
      <c r="B539" s="75"/>
      <c r="C539" s="59" t="s">
        <v>2</v>
      </c>
      <c r="D539" s="59" t="s">
        <v>2</v>
      </c>
      <c r="E539" s="174" t="s">
        <v>1100</v>
      </c>
      <c r="F539" s="180" t="s">
        <v>1101</v>
      </c>
      <c r="G539" s="139">
        <v>0</v>
      </c>
      <c r="H539" s="319">
        <v>0</v>
      </c>
      <c r="I539" s="303"/>
      <c r="J539" s="306">
        <v>0</v>
      </c>
      <c r="K539" s="300"/>
      <c r="L539" s="306">
        <f t="shared" si="17"/>
        <v>0</v>
      </c>
      <c r="M539" s="81"/>
      <c r="N539" s="196">
        <v>185817.1</v>
      </c>
      <c r="O539" s="95">
        <f t="shared" si="16"/>
        <v>-185817.1</v>
      </c>
      <c r="X539" s="397"/>
      <c r="Y539" s="36"/>
    </row>
    <row r="540" spans="1:25" s="83" customFormat="1" ht="15" customHeight="1" x14ac:dyDescent="0.25">
      <c r="A540" s="66"/>
      <c r="B540" s="75" t="s">
        <v>1</v>
      </c>
      <c r="C540" s="59" t="s">
        <v>1</v>
      </c>
      <c r="D540" s="59" t="s">
        <v>444</v>
      </c>
      <c r="E540" s="175" t="s">
        <v>271</v>
      </c>
      <c r="F540" s="188" t="s">
        <v>1102</v>
      </c>
      <c r="G540" s="86"/>
      <c r="H540" s="305">
        <v>0</v>
      </c>
      <c r="I540" s="303"/>
      <c r="J540" s="295"/>
      <c r="K540" s="300"/>
      <c r="L540" s="295">
        <f t="shared" si="17"/>
        <v>0</v>
      </c>
      <c r="M540" s="88"/>
      <c r="N540" s="89">
        <v>0</v>
      </c>
      <c r="O540" s="87">
        <f t="shared" si="16"/>
        <v>0</v>
      </c>
      <c r="X540" s="397"/>
      <c r="Y540" s="36"/>
    </row>
    <row r="541" spans="1:25" s="83" customFormat="1" ht="15" customHeight="1" x14ac:dyDescent="0.25">
      <c r="A541" s="66" t="s">
        <v>447</v>
      </c>
      <c r="B541" s="75"/>
      <c r="C541" s="59" t="s">
        <v>2</v>
      </c>
      <c r="D541" s="59" t="s">
        <v>2</v>
      </c>
      <c r="E541" s="175" t="s">
        <v>1103</v>
      </c>
      <c r="F541" s="188" t="s">
        <v>1104</v>
      </c>
      <c r="G541" s="86">
        <v>0</v>
      </c>
      <c r="H541" s="305">
        <v>0</v>
      </c>
      <c r="I541" s="303"/>
      <c r="J541" s="295">
        <v>0</v>
      </c>
      <c r="K541" s="300"/>
      <c r="L541" s="295">
        <f t="shared" si="17"/>
        <v>0</v>
      </c>
      <c r="M541" s="88"/>
      <c r="N541" s="89">
        <v>0</v>
      </c>
      <c r="O541" s="87">
        <f t="shared" si="16"/>
        <v>0</v>
      </c>
      <c r="X541" s="397"/>
      <c r="Y541" s="36"/>
    </row>
    <row r="542" spans="1:25" s="83" customFormat="1" ht="15" customHeight="1" x14ac:dyDescent="0.25">
      <c r="A542" s="66"/>
      <c r="B542" s="75"/>
      <c r="C542" s="59" t="s">
        <v>2</v>
      </c>
      <c r="D542" s="59" t="s">
        <v>444</v>
      </c>
      <c r="E542" s="174" t="s">
        <v>272</v>
      </c>
      <c r="F542" s="180" t="s">
        <v>1105</v>
      </c>
      <c r="G542" s="139"/>
      <c r="H542" s="305">
        <v>0</v>
      </c>
      <c r="I542" s="303"/>
      <c r="J542" s="295"/>
      <c r="K542" s="300"/>
      <c r="L542" s="295">
        <f t="shared" si="17"/>
        <v>0</v>
      </c>
      <c r="M542" s="88"/>
      <c r="N542" s="89">
        <v>0</v>
      </c>
      <c r="O542" s="87">
        <f t="shared" si="16"/>
        <v>0</v>
      </c>
      <c r="X542" s="397"/>
      <c r="Y542" s="36"/>
    </row>
    <row r="543" spans="1:25" s="83" customFormat="1" ht="15" customHeight="1" x14ac:dyDescent="0.25">
      <c r="A543" s="66"/>
      <c r="B543" s="75"/>
      <c r="C543" s="59" t="s">
        <v>2</v>
      </c>
      <c r="D543" s="59" t="s">
        <v>444</v>
      </c>
      <c r="E543" s="174" t="s">
        <v>273</v>
      </c>
      <c r="F543" s="180" t="s">
        <v>1106</v>
      </c>
      <c r="G543" s="139"/>
      <c r="H543" s="305">
        <v>0</v>
      </c>
      <c r="I543" s="303"/>
      <c r="J543" s="295"/>
      <c r="K543" s="300"/>
      <c r="L543" s="295">
        <f t="shared" si="17"/>
        <v>0</v>
      </c>
      <c r="M543" s="88"/>
      <c r="N543" s="89">
        <v>0</v>
      </c>
      <c r="O543" s="87">
        <f t="shared" si="16"/>
        <v>0</v>
      </c>
      <c r="X543" s="397"/>
      <c r="Y543" s="36"/>
    </row>
    <row r="544" spans="1:25" s="83" customFormat="1" ht="15" customHeight="1" x14ac:dyDescent="0.25">
      <c r="A544" s="66"/>
      <c r="B544" s="75"/>
      <c r="C544" s="59" t="s">
        <v>2</v>
      </c>
      <c r="D544" s="59" t="s">
        <v>444</v>
      </c>
      <c r="E544" s="174" t="s">
        <v>274</v>
      </c>
      <c r="F544" s="180" t="s">
        <v>1107</v>
      </c>
      <c r="G544" s="139"/>
      <c r="H544" s="305">
        <v>0</v>
      </c>
      <c r="I544" s="303"/>
      <c r="J544" s="295"/>
      <c r="K544" s="300"/>
      <c r="L544" s="295">
        <f t="shared" si="17"/>
        <v>0</v>
      </c>
      <c r="M544" s="88"/>
      <c r="N544" s="89">
        <v>0</v>
      </c>
      <c r="O544" s="87">
        <f t="shared" si="16"/>
        <v>0</v>
      </c>
      <c r="X544" s="397"/>
      <c r="Y544" s="36"/>
    </row>
    <row r="545" spans="1:25" s="83" customFormat="1" ht="15" customHeight="1" x14ac:dyDescent="0.25">
      <c r="A545" s="66"/>
      <c r="B545" s="75"/>
      <c r="C545" s="59" t="s">
        <v>2</v>
      </c>
      <c r="D545" s="59" t="s">
        <v>444</v>
      </c>
      <c r="E545" s="175" t="s">
        <v>275</v>
      </c>
      <c r="F545" s="188" t="s">
        <v>1108</v>
      </c>
      <c r="G545" s="86"/>
      <c r="H545" s="305">
        <v>0</v>
      </c>
      <c r="I545" s="303"/>
      <c r="J545" s="295"/>
      <c r="K545" s="300"/>
      <c r="L545" s="295">
        <f t="shared" si="17"/>
        <v>0</v>
      </c>
      <c r="M545" s="88"/>
      <c r="N545" s="89">
        <v>0</v>
      </c>
      <c r="O545" s="87">
        <f t="shared" si="16"/>
        <v>0</v>
      </c>
      <c r="X545" s="397"/>
      <c r="Y545" s="36"/>
    </row>
    <row r="546" spans="1:25" s="83" customFormat="1" ht="15" customHeight="1" x14ac:dyDescent="0.25">
      <c r="A546" s="66"/>
      <c r="B546" s="75"/>
      <c r="C546" s="59" t="s">
        <v>2</v>
      </c>
      <c r="D546" s="59" t="s">
        <v>444</v>
      </c>
      <c r="E546" s="175" t="s">
        <v>276</v>
      </c>
      <c r="F546" s="188" t="s">
        <v>1109</v>
      </c>
      <c r="G546" s="86"/>
      <c r="H546" s="305">
        <v>0</v>
      </c>
      <c r="I546" s="303"/>
      <c r="J546" s="295"/>
      <c r="K546" s="300"/>
      <c r="L546" s="295">
        <f t="shared" si="17"/>
        <v>0</v>
      </c>
      <c r="M546" s="88"/>
      <c r="N546" s="89">
        <v>0</v>
      </c>
      <c r="O546" s="87">
        <f t="shared" si="16"/>
        <v>0</v>
      </c>
      <c r="X546" s="397"/>
      <c r="Y546" s="36"/>
    </row>
    <row r="547" spans="1:25" s="83" customFormat="1" ht="15" customHeight="1" x14ac:dyDescent="0.25">
      <c r="A547" s="66"/>
      <c r="B547" s="75"/>
      <c r="C547" s="59" t="s">
        <v>2</v>
      </c>
      <c r="D547" s="59" t="s">
        <v>444</v>
      </c>
      <c r="E547" s="175" t="s">
        <v>277</v>
      </c>
      <c r="F547" s="188" t="s">
        <v>1110</v>
      </c>
      <c r="G547" s="86"/>
      <c r="H547" s="305">
        <v>0</v>
      </c>
      <c r="I547" s="303"/>
      <c r="J547" s="295"/>
      <c r="K547" s="300"/>
      <c r="L547" s="295">
        <f t="shared" si="17"/>
        <v>0</v>
      </c>
      <c r="M547" s="88"/>
      <c r="N547" s="89">
        <v>0</v>
      </c>
      <c r="O547" s="87">
        <f t="shared" si="16"/>
        <v>0</v>
      </c>
      <c r="X547" s="397"/>
      <c r="Y547" s="36"/>
    </row>
    <row r="548" spans="1:25" s="83" customFormat="1" ht="15" customHeight="1" x14ac:dyDescent="0.25">
      <c r="A548" s="66"/>
      <c r="B548" s="75"/>
      <c r="C548" s="59" t="s">
        <v>2</v>
      </c>
      <c r="D548" s="59" t="s">
        <v>444</v>
      </c>
      <c r="E548" s="175" t="s">
        <v>278</v>
      </c>
      <c r="F548" s="188" t="s">
        <v>1111</v>
      </c>
      <c r="G548" s="86"/>
      <c r="H548" s="305">
        <v>0</v>
      </c>
      <c r="I548" s="303"/>
      <c r="J548" s="295"/>
      <c r="K548" s="300"/>
      <c r="L548" s="295">
        <f t="shared" si="17"/>
        <v>0</v>
      </c>
      <c r="M548" s="88"/>
      <c r="N548" s="89">
        <v>185817.1</v>
      </c>
      <c r="O548" s="87">
        <f t="shared" si="16"/>
        <v>-185817.1</v>
      </c>
      <c r="X548" s="397"/>
      <c r="Y548" s="36"/>
    </row>
    <row r="549" spans="1:25" s="83" customFormat="1" ht="15" customHeight="1" x14ac:dyDescent="0.25">
      <c r="A549" s="66"/>
      <c r="B549" s="75"/>
      <c r="C549" s="59" t="s">
        <v>2</v>
      </c>
      <c r="D549" s="59" t="s">
        <v>444</v>
      </c>
      <c r="E549" s="175" t="s">
        <v>270</v>
      </c>
      <c r="F549" s="188" t="s">
        <v>1112</v>
      </c>
      <c r="G549" s="86"/>
      <c r="H549" s="305">
        <v>0</v>
      </c>
      <c r="I549" s="303"/>
      <c r="J549" s="295"/>
      <c r="K549" s="300"/>
      <c r="L549" s="295">
        <f t="shared" si="17"/>
        <v>0</v>
      </c>
      <c r="M549" s="88"/>
      <c r="N549" s="89">
        <v>0</v>
      </c>
      <c r="O549" s="87">
        <f t="shared" si="16"/>
        <v>0</v>
      </c>
      <c r="X549" s="397"/>
      <c r="Y549" s="36"/>
    </row>
    <row r="550" spans="1:25" s="83" customFormat="1" ht="15" customHeight="1" x14ac:dyDescent="0.25">
      <c r="A550" s="66" t="s">
        <v>447</v>
      </c>
      <c r="B550" s="75"/>
      <c r="C550" s="59" t="s">
        <v>2</v>
      </c>
      <c r="D550" s="59" t="s">
        <v>2</v>
      </c>
      <c r="E550" s="174" t="s">
        <v>1113</v>
      </c>
      <c r="F550" s="178" t="s">
        <v>1114</v>
      </c>
      <c r="G550" s="78">
        <f>+G551+G552+G553</f>
        <v>0</v>
      </c>
      <c r="H550" s="302">
        <v>0</v>
      </c>
      <c r="I550" s="303"/>
      <c r="J550" s="304">
        <v>0</v>
      </c>
      <c r="K550" s="300"/>
      <c r="L550" s="304">
        <f t="shared" si="17"/>
        <v>0</v>
      </c>
      <c r="M550" s="81"/>
      <c r="N550" s="82">
        <v>0</v>
      </c>
      <c r="O550" s="80">
        <f t="shared" si="16"/>
        <v>0</v>
      </c>
      <c r="X550" s="397"/>
      <c r="Y550" s="36"/>
    </row>
    <row r="551" spans="1:25" s="35" customFormat="1" ht="15" customHeight="1" x14ac:dyDescent="0.25">
      <c r="A551" s="103"/>
      <c r="B551" s="104"/>
      <c r="C551" s="59" t="s">
        <v>2</v>
      </c>
      <c r="D551" s="59" t="s">
        <v>444</v>
      </c>
      <c r="E551" s="174" t="s">
        <v>279</v>
      </c>
      <c r="F551" s="180" t="s">
        <v>1115</v>
      </c>
      <c r="G551" s="139"/>
      <c r="H551" s="305">
        <v>0</v>
      </c>
      <c r="I551" s="303"/>
      <c r="J551" s="295"/>
      <c r="K551" s="300"/>
      <c r="L551" s="295">
        <f t="shared" si="17"/>
        <v>0</v>
      </c>
      <c r="M551" s="88"/>
      <c r="N551" s="89">
        <v>0</v>
      </c>
      <c r="O551" s="87">
        <f t="shared" si="16"/>
        <v>0</v>
      </c>
      <c r="X551" s="397"/>
      <c r="Y551" s="36"/>
    </row>
    <row r="552" spans="1:25" s="35" customFormat="1" ht="15" customHeight="1" x14ac:dyDescent="0.25">
      <c r="A552" s="103"/>
      <c r="B552" s="104" t="s">
        <v>443</v>
      </c>
      <c r="C552" s="59" t="s">
        <v>443</v>
      </c>
      <c r="D552" s="59" t="s">
        <v>444</v>
      </c>
      <c r="E552" s="174" t="s">
        <v>280</v>
      </c>
      <c r="F552" s="180" t="s">
        <v>1116</v>
      </c>
      <c r="G552" s="139"/>
      <c r="H552" s="305">
        <v>0</v>
      </c>
      <c r="I552" s="303"/>
      <c r="J552" s="295"/>
      <c r="K552" s="300"/>
      <c r="L552" s="295">
        <f t="shared" si="17"/>
        <v>0</v>
      </c>
      <c r="M552" s="88"/>
      <c r="N552" s="89">
        <v>0</v>
      </c>
      <c r="O552" s="87">
        <f t="shared" si="16"/>
        <v>0</v>
      </c>
      <c r="X552" s="397"/>
      <c r="Y552" s="36"/>
    </row>
    <row r="553" spans="1:25" s="35" customFormat="1" ht="15" customHeight="1" x14ac:dyDescent="0.25">
      <c r="A553" s="103" t="s">
        <v>447</v>
      </c>
      <c r="B553" s="104"/>
      <c r="C553" s="59" t="s">
        <v>2</v>
      </c>
      <c r="D553" s="59" t="s">
        <v>2</v>
      </c>
      <c r="E553" s="174" t="s">
        <v>1117</v>
      </c>
      <c r="F553" s="180" t="s">
        <v>1118</v>
      </c>
      <c r="G553" s="197">
        <f>SUM(G554:G560)</f>
        <v>0</v>
      </c>
      <c r="H553" s="319">
        <v>0</v>
      </c>
      <c r="I553" s="303"/>
      <c r="J553" s="306">
        <v>0</v>
      </c>
      <c r="K553" s="300"/>
      <c r="L553" s="306">
        <f t="shared" si="17"/>
        <v>0</v>
      </c>
      <c r="M553" s="81"/>
      <c r="N553" s="196">
        <v>0</v>
      </c>
      <c r="O553" s="95">
        <f t="shared" si="16"/>
        <v>0</v>
      </c>
      <c r="X553" s="397"/>
      <c r="Y553" s="36"/>
    </row>
    <row r="554" spans="1:25" s="35" customFormat="1" ht="15" customHeight="1" x14ac:dyDescent="0.25">
      <c r="A554" s="103"/>
      <c r="B554" s="104" t="s">
        <v>1</v>
      </c>
      <c r="C554" s="59" t="s">
        <v>1</v>
      </c>
      <c r="D554" s="59" t="s">
        <v>444</v>
      </c>
      <c r="E554" s="175" t="s">
        <v>281</v>
      </c>
      <c r="F554" s="188" t="s">
        <v>1119</v>
      </c>
      <c r="G554" s="86"/>
      <c r="H554" s="305">
        <v>0</v>
      </c>
      <c r="I554" s="303"/>
      <c r="J554" s="295"/>
      <c r="K554" s="300"/>
      <c r="L554" s="295">
        <f t="shared" si="17"/>
        <v>0</v>
      </c>
      <c r="M554" s="88"/>
      <c r="N554" s="89">
        <v>0</v>
      </c>
      <c r="O554" s="87">
        <f t="shared" si="16"/>
        <v>0</v>
      </c>
      <c r="X554" s="397"/>
      <c r="Y554" s="36"/>
    </row>
    <row r="555" spans="1:25" s="35" customFormat="1" ht="15" customHeight="1" x14ac:dyDescent="0.25">
      <c r="A555" s="103"/>
      <c r="B555" s="104"/>
      <c r="C555" s="59" t="s">
        <v>2</v>
      </c>
      <c r="D555" s="59" t="s">
        <v>444</v>
      </c>
      <c r="E555" s="175" t="s">
        <v>282</v>
      </c>
      <c r="F555" s="188" t="s">
        <v>1120</v>
      </c>
      <c r="G555" s="86"/>
      <c r="H555" s="305">
        <v>0</v>
      </c>
      <c r="I555" s="303"/>
      <c r="J555" s="295"/>
      <c r="K555" s="300"/>
      <c r="L555" s="295">
        <f t="shared" si="17"/>
        <v>0</v>
      </c>
      <c r="M555" s="88"/>
      <c r="N555" s="89">
        <v>0</v>
      </c>
      <c r="O555" s="87">
        <f t="shared" si="16"/>
        <v>0</v>
      </c>
      <c r="X555" s="397"/>
      <c r="Y555" s="36"/>
    </row>
    <row r="556" spans="1:25" s="35" customFormat="1" ht="15" customHeight="1" x14ac:dyDescent="0.25">
      <c r="A556" s="103"/>
      <c r="B556" s="104"/>
      <c r="C556" s="59" t="s">
        <v>2</v>
      </c>
      <c r="D556" s="59" t="s">
        <v>444</v>
      </c>
      <c r="E556" s="175" t="s">
        <v>283</v>
      </c>
      <c r="F556" s="188" t="s">
        <v>1121</v>
      </c>
      <c r="G556" s="86"/>
      <c r="H556" s="305">
        <v>0</v>
      </c>
      <c r="I556" s="303"/>
      <c r="J556" s="295"/>
      <c r="K556" s="300"/>
      <c r="L556" s="295">
        <f t="shared" si="17"/>
        <v>0</v>
      </c>
      <c r="M556" s="88"/>
      <c r="N556" s="89">
        <v>0</v>
      </c>
      <c r="O556" s="87">
        <f t="shared" si="16"/>
        <v>0</v>
      </c>
      <c r="X556" s="397"/>
      <c r="Y556" s="36"/>
    </row>
    <row r="557" spans="1:25" s="35" customFormat="1" ht="15" customHeight="1" x14ac:dyDescent="0.25">
      <c r="A557" s="103"/>
      <c r="B557" s="104"/>
      <c r="C557" s="59" t="s">
        <v>2</v>
      </c>
      <c r="D557" s="59" t="s">
        <v>444</v>
      </c>
      <c r="E557" s="175" t="s">
        <v>284</v>
      </c>
      <c r="F557" s="188" t="s">
        <v>1122</v>
      </c>
      <c r="G557" s="86"/>
      <c r="H557" s="305">
        <v>0</v>
      </c>
      <c r="I557" s="303"/>
      <c r="J557" s="295"/>
      <c r="K557" s="300"/>
      <c r="L557" s="295">
        <f t="shared" si="17"/>
        <v>0</v>
      </c>
      <c r="M557" s="88"/>
      <c r="N557" s="89">
        <v>0</v>
      </c>
      <c r="O557" s="87">
        <f t="shared" si="16"/>
        <v>0</v>
      </c>
      <c r="X557" s="397"/>
      <c r="Y557" s="36"/>
    </row>
    <row r="558" spans="1:25" s="35" customFormat="1" ht="15" customHeight="1" x14ac:dyDescent="0.25">
      <c r="A558" s="103"/>
      <c r="B558" s="104"/>
      <c r="C558" s="59" t="s">
        <v>2</v>
      </c>
      <c r="D558" s="59" t="s">
        <v>444</v>
      </c>
      <c r="E558" s="175" t="s">
        <v>285</v>
      </c>
      <c r="F558" s="188" t="s">
        <v>1123</v>
      </c>
      <c r="G558" s="86"/>
      <c r="H558" s="305">
        <v>0</v>
      </c>
      <c r="I558" s="303"/>
      <c r="J558" s="295"/>
      <c r="K558" s="300"/>
      <c r="L558" s="295">
        <f t="shared" si="17"/>
        <v>0</v>
      </c>
      <c r="M558" s="88"/>
      <c r="N558" s="89">
        <v>0</v>
      </c>
      <c r="O558" s="87">
        <f t="shared" si="16"/>
        <v>0</v>
      </c>
      <c r="X558" s="397"/>
      <c r="Y558" s="36"/>
    </row>
    <row r="559" spans="1:25" s="35" customFormat="1" ht="15" customHeight="1" x14ac:dyDescent="0.25">
      <c r="A559" s="103"/>
      <c r="B559" s="104"/>
      <c r="C559" s="59" t="s">
        <v>2</v>
      </c>
      <c r="D559" s="59" t="s">
        <v>444</v>
      </c>
      <c r="E559" s="175" t="s">
        <v>286</v>
      </c>
      <c r="F559" s="188" t="s">
        <v>1124</v>
      </c>
      <c r="G559" s="86"/>
      <c r="H559" s="305">
        <v>0</v>
      </c>
      <c r="I559" s="303"/>
      <c r="J559" s="295"/>
      <c r="K559" s="300"/>
      <c r="L559" s="295">
        <f t="shared" si="17"/>
        <v>0</v>
      </c>
      <c r="M559" s="88"/>
      <c r="N559" s="89">
        <v>0</v>
      </c>
      <c r="O559" s="87">
        <f t="shared" si="16"/>
        <v>0</v>
      </c>
      <c r="X559" s="397"/>
      <c r="Y559" s="36"/>
    </row>
    <row r="560" spans="1:25" s="35" customFormat="1" ht="15" customHeight="1" x14ac:dyDescent="0.25">
      <c r="A560" s="103"/>
      <c r="B560" s="104"/>
      <c r="C560" s="59" t="s">
        <v>2</v>
      </c>
      <c r="D560" s="59" t="s">
        <v>444</v>
      </c>
      <c r="E560" s="175" t="s">
        <v>287</v>
      </c>
      <c r="F560" s="188" t="s">
        <v>1125</v>
      </c>
      <c r="G560" s="86"/>
      <c r="H560" s="305">
        <v>0</v>
      </c>
      <c r="I560" s="303"/>
      <c r="J560" s="295"/>
      <c r="K560" s="300"/>
      <c r="L560" s="295">
        <f t="shared" si="17"/>
        <v>0</v>
      </c>
      <c r="M560" s="88"/>
      <c r="N560" s="89">
        <v>0</v>
      </c>
      <c r="O560" s="87">
        <f t="shared" si="16"/>
        <v>0</v>
      </c>
      <c r="X560" s="397"/>
      <c r="Y560" s="36"/>
    </row>
    <row r="561" spans="1:25" s="83" customFormat="1" ht="15" customHeight="1" x14ac:dyDescent="0.25">
      <c r="A561" s="66"/>
      <c r="B561" s="75"/>
      <c r="C561" s="59" t="s">
        <v>2</v>
      </c>
      <c r="D561" s="59" t="s">
        <v>444</v>
      </c>
      <c r="E561" s="174" t="s">
        <v>289</v>
      </c>
      <c r="F561" s="178" t="s">
        <v>1126</v>
      </c>
      <c r="G561" s="229"/>
      <c r="H561" s="307">
        <v>0</v>
      </c>
      <c r="I561" s="303"/>
      <c r="J561" s="308"/>
      <c r="K561" s="320"/>
      <c r="L561" s="308">
        <f t="shared" si="17"/>
        <v>0</v>
      </c>
      <c r="M561" s="88"/>
      <c r="N561" s="100">
        <v>0</v>
      </c>
      <c r="O561" s="99">
        <f t="shared" si="16"/>
        <v>0</v>
      </c>
      <c r="X561" s="397"/>
      <c r="Y561" s="36"/>
    </row>
    <row r="562" spans="1:25" s="83" customFormat="1" ht="20.100000000000001" customHeight="1" thickBot="1" x14ac:dyDescent="0.3">
      <c r="A562" s="66" t="s">
        <v>447</v>
      </c>
      <c r="B562" s="75"/>
      <c r="C562" s="59" t="s">
        <v>2</v>
      </c>
      <c r="D562" s="59" t="s">
        <v>2</v>
      </c>
      <c r="E562" s="153" t="s">
        <v>1127</v>
      </c>
      <c r="F562" s="213" t="s">
        <v>1128</v>
      </c>
      <c r="G562" s="155">
        <v>0</v>
      </c>
      <c r="H562" s="314">
        <v>0</v>
      </c>
      <c r="I562" s="314">
        <f t="shared" ref="I562" si="18">+I504-I530</f>
        <v>0</v>
      </c>
      <c r="J562" s="314">
        <v>0</v>
      </c>
      <c r="K562" s="320"/>
      <c r="L562" s="315">
        <f>+H562-J562</f>
        <v>0</v>
      </c>
      <c r="M562" s="157"/>
      <c r="N562" s="158">
        <v>-185817.1</v>
      </c>
      <c r="O562" s="156">
        <f t="shared" si="16"/>
        <v>185817.1</v>
      </c>
      <c r="X562" s="397"/>
      <c r="Y562" s="36"/>
    </row>
    <row r="563" spans="1:25" s="83" customFormat="1" ht="20.100000000000001" customHeight="1" x14ac:dyDescent="0.25">
      <c r="A563" s="66"/>
      <c r="B563" s="75"/>
      <c r="C563" s="59" t="s">
        <v>2</v>
      </c>
      <c r="D563" s="59" t="s">
        <v>2</v>
      </c>
      <c r="E563" s="230"/>
      <c r="F563" s="231"/>
      <c r="G563" s="231"/>
      <c r="H563" s="316"/>
      <c r="I563" s="317"/>
      <c r="J563" s="318"/>
      <c r="K563" s="321"/>
      <c r="L563" s="318">
        <f t="shared" si="17"/>
        <v>0</v>
      </c>
      <c r="M563" s="163"/>
      <c r="N563" s="163"/>
      <c r="O563" s="164">
        <f t="shared" si="16"/>
        <v>0</v>
      </c>
      <c r="X563" s="397"/>
      <c r="Y563" s="36"/>
    </row>
    <row r="564" spans="1:25" s="83" customFormat="1" ht="20.100000000000001" customHeight="1" x14ac:dyDescent="0.25">
      <c r="A564" s="66" t="s">
        <v>447</v>
      </c>
      <c r="B564" s="75"/>
      <c r="C564" s="59" t="s">
        <v>2</v>
      </c>
      <c r="D564" s="59" t="s">
        <v>2</v>
      </c>
      <c r="E564" s="232" t="s">
        <v>1129</v>
      </c>
      <c r="F564" s="233" t="s">
        <v>1130</v>
      </c>
      <c r="G564" s="234">
        <v>0</v>
      </c>
      <c r="H564" s="386">
        <v>16292146.230000019</v>
      </c>
      <c r="I564" s="337"/>
      <c r="J564" s="361"/>
      <c r="K564" s="275"/>
      <c r="L564" s="361">
        <f t="shared" si="17"/>
        <v>16292146.230000019</v>
      </c>
      <c r="M564" s="235"/>
      <c r="N564" s="236">
        <v>-33655512.299999997</v>
      </c>
      <c r="O564" s="156">
        <f t="shared" si="16"/>
        <v>49947658.530000016</v>
      </c>
      <c r="X564" s="397"/>
      <c r="Y564" s="36"/>
    </row>
    <row r="565" spans="1:25" s="83" customFormat="1" ht="20.100000000000001" customHeight="1" thickBot="1" x14ac:dyDescent="0.3">
      <c r="A565" s="66"/>
      <c r="B565" s="75"/>
      <c r="C565" s="59" t="s">
        <v>2</v>
      </c>
      <c r="D565" s="59" t="s">
        <v>2</v>
      </c>
      <c r="E565" s="160"/>
      <c r="F565" s="161"/>
      <c r="G565" s="161"/>
      <c r="H565" s="362"/>
      <c r="I565" s="363"/>
      <c r="J565" s="364"/>
      <c r="K565" s="387"/>
      <c r="L565" s="364">
        <f t="shared" si="17"/>
        <v>0</v>
      </c>
      <c r="M565" s="163"/>
      <c r="N565" s="163"/>
      <c r="O565" s="163">
        <f t="shared" si="16"/>
        <v>0</v>
      </c>
      <c r="X565" s="397"/>
      <c r="Y565" s="36"/>
    </row>
    <row r="566" spans="1:25" s="35" customFormat="1" ht="15" customHeight="1" x14ac:dyDescent="0.25">
      <c r="A566" s="103"/>
      <c r="B566" s="104"/>
      <c r="C566" s="59" t="s">
        <v>2</v>
      </c>
      <c r="D566" s="59" t="s">
        <v>2</v>
      </c>
      <c r="E566" s="165"/>
      <c r="F566" s="218" t="s">
        <v>1131</v>
      </c>
      <c r="G566" s="167"/>
      <c r="H566" s="366">
        <v>0</v>
      </c>
      <c r="I566" s="337"/>
      <c r="J566" s="340"/>
      <c r="K566" s="388"/>
      <c r="L566" s="340">
        <f t="shared" si="17"/>
        <v>0</v>
      </c>
      <c r="M566" s="88"/>
      <c r="N566" s="168">
        <v>0</v>
      </c>
      <c r="O566" s="168">
        <f t="shared" si="16"/>
        <v>0</v>
      </c>
      <c r="X566" s="397"/>
      <c r="Y566" s="36"/>
    </row>
    <row r="567" spans="1:25" s="83" customFormat="1" ht="15" customHeight="1" x14ac:dyDescent="0.25">
      <c r="A567" s="66" t="s">
        <v>447</v>
      </c>
      <c r="B567" s="75"/>
      <c r="C567" s="59" t="s">
        <v>2</v>
      </c>
      <c r="D567" s="59" t="s">
        <v>2</v>
      </c>
      <c r="E567" s="169" t="s">
        <v>1132</v>
      </c>
      <c r="F567" s="198" t="s">
        <v>1133</v>
      </c>
      <c r="G567" s="152">
        <v>0</v>
      </c>
      <c r="H567" s="348">
        <v>16148403.560000001</v>
      </c>
      <c r="I567" s="337"/>
      <c r="J567" s="331">
        <v>0</v>
      </c>
      <c r="K567" s="275"/>
      <c r="L567" s="331">
        <f t="shared" si="17"/>
        <v>16148403.560000001</v>
      </c>
      <c r="M567" s="64"/>
      <c r="N567" s="118">
        <v>1945100.23</v>
      </c>
      <c r="O567" s="118">
        <f t="shared" si="16"/>
        <v>14203303.33</v>
      </c>
      <c r="X567" s="397"/>
      <c r="Y567" s="36"/>
    </row>
    <row r="568" spans="1:25" s="83" customFormat="1" ht="15" customHeight="1" x14ac:dyDescent="0.25">
      <c r="A568" s="66"/>
      <c r="B568" s="75"/>
      <c r="C568" s="59" t="s">
        <v>2</v>
      </c>
      <c r="D568" s="59" t="s">
        <v>444</v>
      </c>
      <c r="E568" s="171" t="s">
        <v>290</v>
      </c>
      <c r="F568" s="222" t="s">
        <v>1134</v>
      </c>
      <c r="G568" s="149"/>
      <c r="H568" s="358">
        <v>15178891.210000001</v>
      </c>
      <c r="I568" s="337"/>
      <c r="J568" s="359"/>
      <c r="K568" s="388"/>
      <c r="L568" s="359">
        <f t="shared" si="17"/>
        <v>15178891.210000001</v>
      </c>
      <c r="M568" s="88"/>
      <c r="N568" s="151">
        <v>1921599.63</v>
      </c>
      <c r="O568" s="151">
        <f t="shared" si="16"/>
        <v>13257291.580000002</v>
      </c>
      <c r="X568" s="397"/>
      <c r="Y568" s="36"/>
    </row>
    <row r="569" spans="1:25" s="83" customFormat="1" ht="15" customHeight="1" x14ac:dyDescent="0.25">
      <c r="A569" s="66"/>
      <c r="B569" s="75"/>
      <c r="C569" s="59" t="s">
        <v>2</v>
      </c>
      <c r="D569" s="59" t="s">
        <v>444</v>
      </c>
      <c r="E569" s="171" t="s">
        <v>291</v>
      </c>
      <c r="F569" s="222" t="s">
        <v>1135</v>
      </c>
      <c r="G569" s="149"/>
      <c r="H569" s="358">
        <v>720703</v>
      </c>
      <c r="I569" s="337"/>
      <c r="J569" s="359"/>
      <c r="K569" s="275"/>
      <c r="L569" s="359">
        <f t="shared" si="17"/>
        <v>720703</v>
      </c>
      <c r="M569" s="88"/>
      <c r="N569" s="151">
        <v>23500.6</v>
      </c>
      <c r="O569" s="151">
        <f t="shared" si="16"/>
        <v>697202.4</v>
      </c>
      <c r="X569" s="397"/>
      <c r="Y569" s="36"/>
    </row>
    <row r="570" spans="1:25" s="83" customFormat="1" ht="15" customHeight="1" x14ac:dyDescent="0.25">
      <c r="A570" s="66"/>
      <c r="B570" s="75"/>
      <c r="C570" s="59" t="s">
        <v>2</v>
      </c>
      <c r="D570" s="59" t="s">
        <v>444</v>
      </c>
      <c r="E570" s="171" t="s">
        <v>293</v>
      </c>
      <c r="F570" s="222" t="s">
        <v>1136</v>
      </c>
      <c r="G570" s="149"/>
      <c r="H570" s="358">
        <v>248809.35</v>
      </c>
      <c r="I570" s="337"/>
      <c r="J570" s="359"/>
      <c r="K570" s="388"/>
      <c r="L570" s="359">
        <f t="shared" si="17"/>
        <v>248809.35</v>
      </c>
      <c r="M570" s="88"/>
      <c r="N570" s="151">
        <v>0</v>
      </c>
      <c r="O570" s="151">
        <f t="shared" si="16"/>
        <v>248809.35</v>
      </c>
      <c r="X570" s="397"/>
      <c r="Y570" s="36"/>
    </row>
    <row r="571" spans="1:25" s="83" customFormat="1" ht="15" customHeight="1" x14ac:dyDescent="0.25">
      <c r="A571" s="66"/>
      <c r="B571" s="75"/>
      <c r="C571" s="59" t="s">
        <v>2</v>
      </c>
      <c r="D571" s="59" t="s">
        <v>444</v>
      </c>
      <c r="E571" s="171" t="s">
        <v>292</v>
      </c>
      <c r="F571" s="222" t="s">
        <v>1137</v>
      </c>
      <c r="G571" s="149"/>
      <c r="H571" s="358">
        <v>0</v>
      </c>
      <c r="I571" s="337"/>
      <c r="J571" s="359"/>
      <c r="K571" s="388"/>
      <c r="L571" s="359">
        <f t="shared" si="17"/>
        <v>0</v>
      </c>
      <c r="M571" s="88"/>
      <c r="N571" s="151">
        <v>0</v>
      </c>
      <c r="O571" s="151">
        <f t="shared" si="16"/>
        <v>0</v>
      </c>
      <c r="X571" s="397"/>
      <c r="Y571" s="36"/>
    </row>
    <row r="572" spans="1:25" s="83" customFormat="1" ht="15" customHeight="1" x14ac:dyDescent="0.25">
      <c r="A572" s="66" t="s">
        <v>447</v>
      </c>
      <c r="B572" s="75"/>
      <c r="C572" s="59" t="s">
        <v>2</v>
      </c>
      <c r="D572" s="59" t="s">
        <v>2</v>
      </c>
      <c r="E572" s="169" t="s">
        <v>1138</v>
      </c>
      <c r="F572" s="198" t="s">
        <v>1139</v>
      </c>
      <c r="G572" s="152">
        <v>0</v>
      </c>
      <c r="H572" s="351">
        <v>143742.67000000001</v>
      </c>
      <c r="I572" s="337"/>
      <c r="J572" s="352">
        <v>0</v>
      </c>
      <c r="K572" s="388"/>
      <c r="L572" s="352">
        <f t="shared" si="17"/>
        <v>143742.67000000001</v>
      </c>
      <c r="M572" s="88"/>
      <c r="N572" s="123">
        <v>0</v>
      </c>
      <c r="O572" s="123">
        <f t="shared" si="16"/>
        <v>143742.67000000001</v>
      </c>
      <c r="X572" s="397"/>
      <c r="Y572" s="36"/>
    </row>
    <row r="573" spans="1:25" s="83" customFormat="1" ht="15" customHeight="1" x14ac:dyDescent="0.25">
      <c r="A573" s="66"/>
      <c r="B573" s="75"/>
      <c r="C573" s="59" t="s">
        <v>2</v>
      </c>
      <c r="D573" s="59" t="s">
        <v>444</v>
      </c>
      <c r="E573" s="171" t="s">
        <v>294</v>
      </c>
      <c r="F573" s="222" t="s">
        <v>1140</v>
      </c>
      <c r="G573" s="149"/>
      <c r="H573" s="358">
        <v>143742.67000000001</v>
      </c>
      <c r="I573" s="337"/>
      <c r="J573" s="359"/>
      <c r="K573" s="275"/>
      <c r="L573" s="359">
        <f t="shared" si="17"/>
        <v>143742.67000000001</v>
      </c>
      <c r="M573" s="88"/>
      <c r="N573" s="151">
        <v>0</v>
      </c>
      <c r="O573" s="151">
        <f t="shared" si="16"/>
        <v>143742.67000000001</v>
      </c>
      <c r="X573" s="397"/>
      <c r="Y573" s="36"/>
    </row>
    <row r="574" spans="1:25" s="83" customFormat="1" ht="15" customHeight="1" x14ac:dyDescent="0.25">
      <c r="A574" s="66"/>
      <c r="B574" s="75"/>
      <c r="C574" s="59" t="s">
        <v>2</v>
      </c>
      <c r="D574" s="59" t="s">
        <v>444</v>
      </c>
      <c r="E574" s="171" t="s">
        <v>295</v>
      </c>
      <c r="F574" s="222" t="s">
        <v>1141</v>
      </c>
      <c r="G574" s="149"/>
      <c r="H574" s="358">
        <v>0</v>
      </c>
      <c r="I574" s="337"/>
      <c r="J574" s="359"/>
      <c r="K574" s="388"/>
      <c r="L574" s="359">
        <f t="shared" si="17"/>
        <v>0</v>
      </c>
      <c r="M574" s="88"/>
      <c r="N574" s="151">
        <v>0</v>
      </c>
      <c r="O574" s="151">
        <f t="shared" si="16"/>
        <v>0</v>
      </c>
      <c r="X574" s="397"/>
      <c r="Y574" s="36"/>
    </row>
    <row r="575" spans="1:25" s="35" customFormat="1" ht="15" customHeight="1" x14ac:dyDescent="0.25">
      <c r="A575" s="103"/>
      <c r="B575" s="104"/>
      <c r="C575" s="59" t="s">
        <v>2</v>
      </c>
      <c r="D575" s="59" t="s">
        <v>444</v>
      </c>
      <c r="E575" s="169" t="s">
        <v>296</v>
      </c>
      <c r="F575" s="198" t="s">
        <v>1142</v>
      </c>
      <c r="G575" s="152"/>
      <c r="H575" s="351">
        <v>0</v>
      </c>
      <c r="I575" s="337"/>
      <c r="J575" s="352"/>
      <c r="K575" s="275"/>
      <c r="L575" s="352">
        <f t="shared" si="17"/>
        <v>0</v>
      </c>
      <c r="M575" s="88"/>
      <c r="N575" s="123">
        <v>0</v>
      </c>
      <c r="O575" s="123">
        <f t="shared" si="16"/>
        <v>0</v>
      </c>
      <c r="X575" s="397"/>
      <c r="Y575" s="36"/>
    </row>
    <row r="576" spans="1:25" s="35" customFormat="1" ht="20.100000000000001" customHeight="1" thickBot="1" x14ac:dyDescent="0.3">
      <c r="A576" s="103" t="s">
        <v>447</v>
      </c>
      <c r="B576" s="104"/>
      <c r="C576" s="59" t="s">
        <v>2</v>
      </c>
      <c r="D576" s="59" t="s">
        <v>2</v>
      </c>
      <c r="E576" s="153" t="s">
        <v>1143</v>
      </c>
      <c r="F576" s="213" t="s">
        <v>1144</v>
      </c>
      <c r="G576" s="155">
        <v>0</v>
      </c>
      <c r="H576" s="389">
        <v>16292146.23</v>
      </c>
      <c r="I576" s="337"/>
      <c r="J576" s="390">
        <v>0</v>
      </c>
      <c r="K576" s="264"/>
      <c r="L576" s="390">
        <f>+L575+L572+L567</f>
        <v>16292146.23</v>
      </c>
      <c r="M576" s="238"/>
      <c r="N576" s="239">
        <v>1945100.23</v>
      </c>
      <c r="O576" s="239">
        <f t="shared" si="16"/>
        <v>14347046</v>
      </c>
      <c r="X576" s="397"/>
      <c r="Y576" s="36"/>
    </row>
    <row r="577" spans="1:25" s="35" customFormat="1" ht="20.100000000000001" customHeight="1" thickBot="1" x14ac:dyDescent="0.3">
      <c r="A577" s="240"/>
      <c r="B577" s="241"/>
      <c r="C577" s="59" t="s">
        <v>2</v>
      </c>
      <c r="D577" s="59" t="s">
        <v>2</v>
      </c>
      <c r="E577" s="230"/>
      <c r="F577" s="231"/>
      <c r="G577" s="216"/>
      <c r="H577" s="391"/>
      <c r="I577" s="337"/>
      <c r="J577" s="392"/>
      <c r="K577" s="264"/>
      <c r="L577" s="392"/>
      <c r="M577" s="242"/>
      <c r="N577" s="242"/>
      <c r="O577" s="242">
        <f t="shared" si="16"/>
        <v>0</v>
      </c>
      <c r="X577" s="397"/>
      <c r="Y577" s="36"/>
    </row>
    <row r="578" spans="1:25" s="35" customFormat="1" ht="20.100000000000001" customHeight="1" thickBot="1" x14ac:dyDescent="0.3">
      <c r="A578" s="244" t="s">
        <v>447</v>
      </c>
      <c r="B578" s="245"/>
      <c r="C578" s="59" t="s">
        <v>2</v>
      </c>
      <c r="D578" s="59" t="s">
        <v>2</v>
      </c>
      <c r="E578" s="37" t="s">
        <v>1145</v>
      </c>
      <c r="F578" s="246" t="s">
        <v>1146</v>
      </c>
      <c r="G578" s="247">
        <v>0</v>
      </c>
      <c r="H578" s="393">
        <v>1.862645149230957E-8</v>
      </c>
      <c r="I578" s="337"/>
      <c r="J578" s="390"/>
      <c r="K578" s="264"/>
      <c r="L578" s="390">
        <f>+L564-L576</f>
        <v>1.862645149230957E-8</v>
      </c>
      <c r="M578" s="242"/>
      <c r="N578" s="248">
        <v>-35600612.529999994</v>
      </c>
      <c r="O578" s="248">
        <f t="shared" si="16"/>
        <v>35600612.530000016</v>
      </c>
      <c r="X578" s="397"/>
      <c r="Y578" s="36"/>
    </row>
    <row r="579" spans="1:25" s="26" customFormat="1" x14ac:dyDescent="0.25">
      <c r="A579" s="251"/>
      <c r="B579" s="251"/>
      <c r="C579" s="251"/>
      <c r="D579" s="251"/>
      <c r="E579" s="252"/>
      <c r="F579" s="253"/>
      <c r="G579" s="254"/>
      <c r="H579" s="292"/>
      <c r="I579" s="249"/>
      <c r="J579" s="285"/>
      <c r="K579" s="237"/>
      <c r="L579" s="9"/>
      <c r="M579" s="3"/>
      <c r="N579" s="249"/>
      <c r="O579" s="249"/>
      <c r="P579" s="249"/>
      <c r="Q579" s="249"/>
      <c r="R579" s="249"/>
      <c r="S579" s="249"/>
      <c r="T579" s="249"/>
      <c r="U579" s="249"/>
      <c r="V579" s="249"/>
      <c r="W579" s="250"/>
      <c r="Y579" s="12"/>
    </row>
    <row r="580" spans="1:25" s="26" customFormat="1" ht="15.75" x14ac:dyDescent="0.25">
      <c r="A580" s="251"/>
      <c r="B580" s="251"/>
      <c r="C580" s="251"/>
      <c r="D580" s="251"/>
      <c r="E580" s="255" t="s">
        <v>1148</v>
      </c>
      <c r="F580" s="253"/>
      <c r="G580" s="254"/>
      <c r="H580" s="292"/>
      <c r="I580" s="249"/>
      <c r="J580" s="286"/>
      <c r="K580" s="237"/>
      <c r="L580" s="9"/>
      <c r="M580" s="3"/>
      <c r="N580" s="249"/>
      <c r="O580" s="249"/>
      <c r="P580" s="256"/>
      <c r="Q580" s="256"/>
      <c r="R580" s="256"/>
      <c r="S580" s="256"/>
      <c r="T580" s="256"/>
      <c r="U580" s="256"/>
      <c r="V580" s="256"/>
      <c r="W580" s="257"/>
      <c r="Y580" s="12"/>
    </row>
    <row r="581" spans="1:25" s="26" customFormat="1" ht="15" customHeight="1" x14ac:dyDescent="0.25">
      <c r="A581" s="251"/>
      <c r="B581" s="251"/>
      <c r="C581" s="251"/>
      <c r="D581" s="251"/>
      <c r="E581" s="3"/>
      <c r="F581" s="253"/>
      <c r="G581" s="254"/>
      <c r="H581" s="292"/>
      <c r="I581" s="249"/>
      <c r="J581" s="286"/>
      <c r="K581" s="237"/>
      <c r="L581" s="18"/>
      <c r="M581" s="258"/>
      <c r="N581" s="243"/>
      <c r="O581" s="249"/>
      <c r="P581" s="11"/>
      <c r="Q581" s="11"/>
      <c r="R581" s="11"/>
      <c r="S581" s="11"/>
      <c r="T581" s="11"/>
      <c r="U581" s="11"/>
      <c r="V581" s="11"/>
      <c r="W581" s="10"/>
      <c r="Y581" s="12"/>
    </row>
    <row r="582" spans="1:25" s="26" customFormat="1" x14ac:dyDescent="0.25">
      <c r="A582" s="249"/>
      <c r="B582" s="249"/>
      <c r="C582" s="249"/>
      <c r="D582" s="249"/>
      <c r="E582" s="3"/>
      <c r="F582" s="3"/>
      <c r="G582" s="259"/>
      <c r="H582" s="293"/>
      <c r="I582" s="256"/>
      <c r="J582" s="287"/>
      <c r="K582" s="237"/>
      <c r="L582" s="9"/>
      <c r="M582" s="3"/>
      <c r="N582" s="256"/>
      <c r="O582" s="256"/>
      <c r="P582" s="256"/>
      <c r="Q582" s="256"/>
      <c r="R582" s="256"/>
      <c r="S582" s="256"/>
      <c r="T582" s="256"/>
      <c r="U582" s="256"/>
      <c r="V582" s="256"/>
      <c r="W582" s="257"/>
      <c r="Y582" s="12"/>
    </row>
    <row r="583" spans="1:25" s="26" customFormat="1" ht="17.25" x14ac:dyDescent="0.25">
      <c r="A583" s="249"/>
      <c r="B583" s="249"/>
      <c r="C583" s="249"/>
      <c r="D583" s="272"/>
      <c r="E583" s="260" t="s">
        <v>1151</v>
      </c>
      <c r="F583" s="261"/>
      <c r="G583" s="262"/>
      <c r="H583" s="394"/>
      <c r="I583" s="263"/>
      <c r="J583" s="395" t="s">
        <v>1153</v>
      </c>
      <c r="K583" s="264"/>
      <c r="L583" s="265"/>
      <c r="M583" s="266"/>
      <c r="N583" s="263"/>
      <c r="P583" s="11"/>
      <c r="Q583" s="11"/>
      <c r="R583" s="11"/>
      <c r="S583" s="11"/>
      <c r="T583" s="11"/>
      <c r="U583" s="11"/>
      <c r="V583" s="11"/>
      <c r="W583" s="10"/>
      <c r="Y583" s="12"/>
    </row>
    <row r="584" spans="1:25" s="26" customFormat="1" ht="17.25" x14ac:dyDescent="0.25">
      <c r="A584" s="249"/>
      <c r="B584" s="249"/>
      <c r="C584" s="249"/>
      <c r="D584" s="272"/>
      <c r="E584" s="267" t="s">
        <v>1154</v>
      </c>
      <c r="F584" s="273"/>
      <c r="G584" s="268"/>
      <c r="H584" s="269"/>
      <c r="I584" s="270"/>
      <c r="J584" s="273"/>
      <c r="K584" s="264"/>
      <c r="L584" s="263" t="s">
        <v>1149</v>
      </c>
      <c r="M584" s="267"/>
      <c r="N584" s="270"/>
      <c r="O584" s="256"/>
      <c r="P584" s="256"/>
      <c r="Q584" s="256"/>
      <c r="R584" s="256"/>
      <c r="S584" s="256"/>
      <c r="T584" s="256"/>
      <c r="U584" s="256"/>
      <c r="V584" s="256"/>
      <c r="W584" s="257"/>
      <c r="Y584" s="12"/>
    </row>
    <row r="585" spans="1:25" s="26" customFormat="1" ht="17.25" x14ac:dyDescent="0.25">
      <c r="A585" s="249"/>
      <c r="B585" s="249"/>
      <c r="C585" s="249"/>
      <c r="D585" s="272"/>
      <c r="E585" s="271"/>
      <c r="F585" s="273"/>
      <c r="G585" s="262"/>
      <c r="H585" s="394"/>
      <c r="I585" s="272"/>
      <c r="J585" s="396"/>
      <c r="K585" s="396"/>
      <c r="L585" s="396"/>
      <c r="M585" s="267"/>
      <c r="N585" s="272"/>
      <c r="P585" s="256"/>
      <c r="Q585" s="256"/>
      <c r="R585" s="256"/>
      <c r="S585" s="256"/>
      <c r="T585" s="256"/>
      <c r="U585" s="256"/>
      <c r="V585" s="256"/>
      <c r="W585" s="257"/>
      <c r="Y585" s="12"/>
    </row>
    <row r="586" spans="1:25" s="26" customFormat="1" ht="17.25" x14ac:dyDescent="0.25">
      <c r="A586" s="249"/>
      <c r="B586" s="249"/>
      <c r="C586" s="249"/>
      <c r="D586" s="272"/>
      <c r="E586" s="267"/>
      <c r="F586" s="273"/>
      <c r="G586" s="273"/>
      <c r="H586" s="273"/>
      <c r="I586" s="263"/>
      <c r="J586" s="270"/>
      <c r="K586" s="273"/>
      <c r="L586" s="274"/>
      <c r="M586" s="273"/>
      <c r="N586" s="263"/>
      <c r="O586" s="11"/>
      <c r="P586" s="256"/>
      <c r="Q586" s="256"/>
      <c r="R586" s="256"/>
      <c r="S586" s="256"/>
      <c r="T586" s="256"/>
      <c r="U586" s="256"/>
      <c r="V586" s="256"/>
      <c r="W586" s="257"/>
      <c r="Y586" s="12"/>
    </row>
    <row r="587" spans="1:25" s="26" customFormat="1" ht="17.25" x14ac:dyDescent="0.25">
      <c r="A587" s="249"/>
      <c r="B587" s="249"/>
      <c r="C587" s="249"/>
      <c r="D587" s="272"/>
      <c r="E587" s="267"/>
      <c r="F587" s="273"/>
      <c r="G587" s="273"/>
      <c r="H587" s="273"/>
      <c r="I587" s="270"/>
      <c r="J587" s="263"/>
      <c r="K587" s="263"/>
      <c r="L587" s="263"/>
      <c r="M587" s="267"/>
      <c r="N587" s="270"/>
      <c r="O587" s="256"/>
      <c r="P587" s="256"/>
      <c r="Q587" s="256"/>
      <c r="R587" s="256"/>
      <c r="S587" s="256"/>
      <c r="T587" s="256"/>
      <c r="U587" s="256"/>
      <c r="V587" s="256"/>
      <c r="W587" s="257"/>
      <c r="Y587" s="12"/>
    </row>
    <row r="588" spans="1:25" s="26" customFormat="1" ht="17.25" x14ac:dyDescent="0.25">
      <c r="A588" s="11"/>
      <c r="B588" s="11"/>
      <c r="C588" s="11"/>
      <c r="D588" s="263"/>
      <c r="E588" s="267"/>
      <c r="F588" s="277" t="s">
        <v>1152</v>
      </c>
      <c r="G588" s="273"/>
      <c r="H588" s="273"/>
      <c r="I588" s="263"/>
      <c r="J588" s="263"/>
      <c r="K588" s="275"/>
      <c r="L588" s="263"/>
      <c r="M588" s="273"/>
      <c r="N588" s="263"/>
      <c r="O588" s="11"/>
      <c r="P588" s="11"/>
      <c r="Q588" s="11"/>
      <c r="R588" s="11"/>
      <c r="S588" s="11"/>
      <c r="T588" s="11"/>
      <c r="U588" s="11"/>
      <c r="V588" s="11"/>
      <c r="W588" s="10"/>
      <c r="Y588" s="12"/>
    </row>
    <row r="589" spans="1:25" s="26" customFormat="1" ht="17.25" x14ac:dyDescent="0.25">
      <c r="A589" s="11"/>
      <c r="B589" s="11"/>
      <c r="C589" s="11"/>
      <c r="D589" s="263"/>
      <c r="E589" s="267"/>
      <c r="F589" s="278" t="s">
        <v>1150</v>
      </c>
      <c r="G589" s="263"/>
      <c r="H589" s="263"/>
      <c r="I589" s="263"/>
      <c r="J589" s="263"/>
      <c r="K589" s="275"/>
      <c r="L589" s="263"/>
      <c r="M589" s="273"/>
      <c r="N589" s="263"/>
      <c r="O589" s="11"/>
      <c r="P589" s="256"/>
      <c r="Q589" s="256"/>
      <c r="R589" s="256"/>
      <c r="S589" s="256"/>
      <c r="T589" s="256"/>
      <c r="U589" s="256"/>
      <c r="V589" s="256"/>
      <c r="W589" s="257"/>
      <c r="Y589" s="12"/>
    </row>
    <row r="590" spans="1:25" ht="17.25" x14ac:dyDescent="0.25">
      <c r="A590" s="11"/>
      <c r="B590" s="11"/>
      <c r="C590" s="11"/>
      <c r="D590" s="11"/>
      <c r="E590" s="267"/>
      <c r="F590" s="276"/>
      <c r="G590" s="262"/>
      <c r="H590" s="289"/>
      <c r="I590" s="263"/>
      <c r="J590" s="396"/>
      <c r="K590" s="396"/>
      <c r="L590" s="396"/>
      <c r="M590" s="267"/>
      <c r="N590" s="263"/>
      <c r="O590" s="26"/>
      <c r="P590" s="11"/>
      <c r="Q590" s="11"/>
      <c r="R590" s="11"/>
      <c r="S590" s="11"/>
      <c r="T590" s="11"/>
      <c r="U590" s="11"/>
      <c r="V590" s="11"/>
      <c r="X590" s="1"/>
    </row>
    <row r="591" spans="1:25" ht="17.25" x14ac:dyDescent="0.25">
      <c r="E591" s="267"/>
      <c r="F591" s="273"/>
      <c r="G591" s="273"/>
      <c r="H591" s="288"/>
      <c r="I591" s="270"/>
      <c r="J591" s="288"/>
      <c r="K591" s="262"/>
      <c r="L591" s="269"/>
      <c r="M591" s="267"/>
      <c r="N591" s="270"/>
      <c r="O591" s="256"/>
    </row>
    <row r="592" spans="1:25" ht="17.25" x14ac:dyDescent="0.25">
      <c r="E592" s="267"/>
      <c r="F592" s="267"/>
      <c r="G592" s="268"/>
      <c r="I592" s="263"/>
      <c r="J592" s="289"/>
      <c r="K592" s="263"/>
      <c r="L592" s="263"/>
      <c r="M592" s="267"/>
      <c r="N592" s="263"/>
      <c r="O592" s="1"/>
    </row>
    <row r="1252" spans="9:9" x14ac:dyDescent="0.25">
      <c r="I1252" s="9">
        <f>I1251-I1250</f>
        <v>0</v>
      </c>
    </row>
  </sheetData>
  <autoFilter ref="A7:O578"/>
  <mergeCells count="2">
    <mergeCell ref="J585:L585"/>
    <mergeCell ref="J590:L590"/>
  </mergeCells>
  <printOptions horizontalCentered="1"/>
  <pageMargins left="3.937007874015748E-2" right="3.937007874015748E-2" top="0.47244094488188981" bottom="0.55118110236220474" header="0.31496062992125984" footer="0.31496062992125984"/>
  <pageSetup paperSize="9" scale="47" fitToHeight="0" orientation="portrait" r:id="rId1"/>
  <headerFooter alignWithMargins="0">
    <oddFooter>&amp;R&amp;P / &amp;N</oddFooter>
  </headerFooter>
  <rowBreaks count="8" manualBreakCount="8">
    <brk id="94" max="14" man="1"/>
    <brk id="141" max="14" man="1"/>
    <brk id="232" max="14" man="1"/>
    <brk id="305" max="14" man="1"/>
    <brk id="394" max="14" man="1"/>
    <brk id="476" max="14" man="1"/>
    <brk id="562" max="14" man="1"/>
    <brk id="590" max="14" man="1"/>
  </rowBreaks>
  <colBreaks count="2" manualBreakCount="2">
    <brk id="2" max="589" man="1"/>
    <brk id="5" max="5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</vt:lpstr>
      <vt:lpstr>' Nuovo Modello CE'!Area_stampa</vt:lpstr>
      <vt:lpstr>' Nuovo Modello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cp:lastPrinted>2023-12-28T10:23:12Z</cp:lastPrinted>
  <dcterms:created xsi:type="dcterms:W3CDTF">2023-12-20T14:43:46Z</dcterms:created>
  <dcterms:modified xsi:type="dcterms:W3CDTF">2024-01-15T13:29:36Z</dcterms:modified>
</cp:coreProperties>
</file>